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Z257" i="1" l="1"/>
  <c r="V257" i="1"/>
  <c r="S257" i="1"/>
  <c r="T257" i="1" s="1"/>
  <c r="U257" i="1" s="1"/>
  <c r="O257" i="1"/>
  <c r="P257" i="1" s="1"/>
  <c r="K257" i="1"/>
  <c r="Z256" i="1"/>
  <c r="V256" i="1"/>
  <c r="S256" i="1"/>
  <c r="T256" i="1" s="1"/>
  <c r="U256" i="1" s="1"/>
  <c r="O256" i="1"/>
  <c r="P256" i="1" s="1"/>
  <c r="K256" i="1"/>
  <c r="Z255" i="1"/>
  <c r="Q255" i="1" s="1"/>
  <c r="V255" i="1"/>
  <c r="S255" i="1"/>
  <c r="T255" i="1" s="1"/>
  <c r="U255" i="1" s="1"/>
  <c r="O255" i="1"/>
  <c r="P255" i="1" s="1"/>
  <c r="K255" i="1"/>
  <c r="Z254" i="1"/>
  <c r="V254" i="1"/>
  <c r="T254" i="1"/>
  <c r="U254" i="1" s="1"/>
  <c r="O254" i="1"/>
  <c r="P254" i="1" s="1"/>
  <c r="K254" i="1"/>
  <c r="Z253" i="1"/>
  <c r="Q253" i="1" s="1"/>
  <c r="V253" i="1"/>
  <c r="T253" i="1"/>
  <c r="U253" i="1" s="1"/>
  <c r="O253" i="1"/>
  <c r="P253" i="1" s="1"/>
  <c r="K253" i="1"/>
  <c r="Z252" i="1"/>
  <c r="V252" i="1"/>
  <c r="T252" i="1"/>
  <c r="U252" i="1" s="1"/>
  <c r="O252" i="1"/>
  <c r="P252" i="1" s="1"/>
  <c r="K252" i="1"/>
  <c r="Z249" i="1"/>
  <c r="V249" i="1"/>
  <c r="S249" i="1"/>
  <c r="T249" i="1" s="1"/>
  <c r="U249" i="1" s="1"/>
  <c r="O249" i="1"/>
  <c r="P249" i="1" s="1"/>
  <c r="K249" i="1"/>
  <c r="Z248" i="1"/>
  <c r="V248" i="1"/>
  <c r="S248" i="1"/>
  <c r="T248" i="1" s="1"/>
  <c r="U248" i="1" s="1"/>
  <c r="P248" i="1"/>
  <c r="O248" i="1"/>
  <c r="K248" i="1"/>
  <c r="Z247" i="1"/>
  <c r="V247" i="1"/>
  <c r="S247" i="1"/>
  <c r="T247" i="1" s="1"/>
  <c r="U247" i="1" s="1"/>
  <c r="P247" i="1"/>
  <c r="O247" i="1"/>
  <c r="K247" i="1"/>
  <c r="Z246" i="1"/>
  <c r="V246" i="1"/>
  <c r="S246" i="1"/>
  <c r="T246" i="1" s="1"/>
  <c r="U246" i="1" s="1"/>
  <c r="P246" i="1"/>
  <c r="O246" i="1"/>
  <c r="K246" i="1"/>
  <c r="Z245" i="1"/>
  <c r="V245" i="1"/>
  <c r="S245" i="1"/>
  <c r="T245" i="1" s="1"/>
  <c r="U245" i="1" s="1"/>
  <c r="O245" i="1"/>
  <c r="K245" i="1"/>
  <c r="Z242" i="1"/>
  <c r="V242" i="1"/>
  <c r="U242" i="1"/>
  <c r="T242" i="1"/>
  <c r="O242" i="1"/>
  <c r="K242" i="1"/>
  <c r="Z241" i="1"/>
  <c r="V241" i="1"/>
  <c r="S241" i="1"/>
  <c r="T241" i="1" s="1"/>
  <c r="U241" i="1" s="1"/>
  <c r="O241" i="1"/>
  <c r="P241" i="1" s="1"/>
  <c r="K241" i="1"/>
  <c r="Z240" i="1"/>
  <c r="V240" i="1"/>
  <c r="T240" i="1"/>
  <c r="U240" i="1" s="1"/>
  <c r="S240" i="1"/>
  <c r="O240" i="1"/>
  <c r="P240" i="1" s="1"/>
  <c r="K240" i="1"/>
  <c r="Z239" i="1"/>
  <c r="V239" i="1"/>
  <c r="S239" i="1"/>
  <c r="T239" i="1" s="1"/>
  <c r="U239" i="1" s="1"/>
  <c r="O239" i="1"/>
  <c r="P239" i="1" s="1"/>
  <c r="K239" i="1"/>
  <c r="Z238" i="1"/>
  <c r="V238" i="1"/>
  <c r="S238" i="1"/>
  <c r="T238" i="1" s="1"/>
  <c r="U238" i="1" s="1"/>
  <c r="O238" i="1"/>
  <c r="K238" i="1"/>
  <c r="Z237" i="1"/>
  <c r="V237" i="1"/>
  <c r="S237" i="1"/>
  <c r="T237" i="1" s="1"/>
  <c r="U237" i="1" s="1"/>
  <c r="O237" i="1"/>
  <c r="P237" i="1" s="1"/>
  <c r="K237" i="1"/>
  <c r="Z236" i="1"/>
  <c r="V236" i="1"/>
  <c r="S236" i="1"/>
  <c r="T236" i="1" s="1"/>
  <c r="U236" i="1" s="1"/>
  <c r="P236" i="1"/>
  <c r="O236" i="1"/>
  <c r="Q236" i="1" s="1"/>
  <c r="K236" i="1"/>
  <c r="Z235" i="1"/>
  <c r="V235" i="1"/>
  <c r="T235" i="1"/>
  <c r="U235" i="1" s="1"/>
  <c r="O235" i="1"/>
  <c r="P235" i="1" s="1"/>
  <c r="K235" i="1"/>
  <c r="Z234" i="1"/>
  <c r="V234" i="1"/>
  <c r="S234" i="1"/>
  <c r="T234" i="1" s="1"/>
  <c r="U234" i="1" s="1"/>
  <c r="O234" i="1"/>
  <c r="P234" i="1" s="1"/>
  <c r="K234" i="1"/>
  <c r="Z233" i="1"/>
  <c r="V233" i="1"/>
  <c r="S233" i="1"/>
  <c r="T233" i="1" s="1"/>
  <c r="U233" i="1" s="1"/>
  <c r="O233" i="1"/>
  <c r="K233" i="1"/>
  <c r="Z232" i="1"/>
  <c r="V232" i="1"/>
  <c r="S232" i="1"/>
  <c r="T232" i="1" s="1"/>
  <c r="U232" i="1" s="1"/>
  <c r="P232" i="1"/>
  <c r="O232" i="1"/>
  <c r="K232" i="1"/>
  <c r="Z231" i="1"/>
  <c r="V231" i="1"/>
  <c r="S231" i="1"/>
  <c r="T231" i="1" s="1"/>
  <c r="U231" i="1" s="1"/>
  <c r="P231" i="1"/>
  <c r="O231" i="1"/>
  <c r="K231" i="1"/>
  <c r="Z230" i="1"/>
  <c r="V230" i="1"/>
  <c r="S230" i="1"/>
  <c r="T230" i="1" s="1"/>
  <c r="U230" i="1" s="1"/>
  <c r="P230" i="1"/>
  <c r="O230" i="1"/>
  <c r="K230" i="1"/>
  <c r="Z229" i="1"/>
  <c r="V229" i="1"/>
  <c r="S229" i="1"/>
  <c r="T229" i="1" s="1"/>
  <c r="U229" i="1" s="1"/>
  <c r="O229" i="1"/>
  <c r="K229" i="1"/>
  <c r="Z226" i="1"/>
  <c r="V226" i="1"/>
  <c r="S226" i="1"/>
  <c r="T226" i="1" s="1"/>
  <c r="U226" i="1" s="1"/>
  <c r="O226" i="1"/>
  <c r="P226" i="1" s="1"/>
  <c r="K226" i="1"/>
  <c r="Z225" i="1"/>
  <c r="V225" i="1"/>
  <c r="S225" i="1"/>
  <c r="T225" i="1" s="1"/>
  <c r="U225" i="1" s="1"/>
  <c r="P225" i="1"/>
  <c r="Q225" i="1" s="1"/>
  <c r="O225" i="1"/>
  <c r="K225" i="1"/>
  <c r="Z224" i="1"/>
  <c r="V224" i="1"/>
  <c r="S224" i="1"/>
  <c r="T224" i="1" s="1"/>
  <c r="U224" i="1" s="1"/>
  <c r="P224" i="1"/>
  <c r="Q224" i="1" s="1"/>
  <c r="O224" i="1"/>
  <c r="K224" i="1"/>
  <c r="Z223" i="1"/>
  <c r="V223" i="1"/>
  <c r="S223" i="1"/>
  <c r="T223" i="1" s="1"/>
  <c r="U223" i="1" s="1"/>
  <c r="O223" i="1"/>
  <c r="P223" i="1" s="1"/>
  <c r="K223" i="1"/>
  <c r="Z221" i="1"/>
  <c r="V221" i="1"/>
  <c r="S221" i="1"/>
  <c r="T221" i="1" s="1"/>
  <c r="U221" i="1" s="1"/>
  <c r="O221" i="1"/>
  <c r="P221" i="1" s="1"/>
  <c r="K221" i="1"/>
  <c r="Z220" i="1"/>
  <c r="V220" i="1"/>
  <c r="S220" i="1"/>
  <c r="T220" i="1" s="1"/>
  <c r="U220" i="1" s="1"/>
  <c r="O220" i="1"/>
  <c r="P220" i="1" s="1"/>
  <c r="K220" i="1"/>
  <c r="Z218" i="1"/>
  <c r="V218" i="1"/>
  <c r="U218" i="1"/>
  <c r="T218" i="1"/>
  <c r="P218" i="1"/>
  <c r="O218" i="1"/>
  <c r="K218" i="1"/>
  <c r="Z217" i="1"/>
  <c r="V217" i="1"/>
  <c r="T217" i="1"/>
  <c r="U217" i="1" s="1"/>
  <c r="P217" i="1"/>
  <c r="Q217" i="1" s="1"/>
  <c r="O217" i="1"/>
  <c r="K217" i="1"/>
  <c r="Z216" i="1"/>
  <c r="V216" i="1"/>
  <c r="T216" i="1"/>
  <c r="U216" i="1" s="1"/>
  <c r="O216" i="1"/>
  <c r="P216" i="1" s="1"/>
  <c r="K216" i="1"/>
  <c r="Z213" i="1"/>
  <c r="V213" i="1"/>
  <c r="U213" i="1"/>
  <c r="T213" i="1"/>
  <c r="O213" i="1"/>
  <c r="P213" i="1" s="1"/>
  <c r="Q213" i="1" s="1"/>
  <c r="Q212" i="1" s="1"/>
  <c r="Q211" i="1" s="1"/>
  <c r="K213" i="1"/>
  <c r="Z210" i="1"/>
  <c r="V210" i="1"/>
  <c r="S210" i="1"/>
  <c r="T210" i="1" s="1"/>
  <c r="U210" i="1" s="1"/>
  <c r="O210" i="1"/>
  <c r="P210" i="1" s="1"/>
  <c r="K210" i="1"/>
  <c r="Z209" i="1"/>
  <c r="V209" i="1"/>
  <c r="S209" i="1"/>
  <c r="T209" i="1" s="1"/>
  <c r="U209" i="1" s="1"/>
  <c r="P209" i="1"/>
  <c r="O209" i="1"/>
  <c r="K209" i="1"/>
  <c r="Z207" i="1"/>
  <c r="V207" i="1"/>
  <c r="S207" i="1"/>
  <c r="T207" i="1" s="1"/>
  <c r="U207" i="1" s="1"/>
  <c r="P207" i="1"/>
  <c r="P206" i="1" s="1"/>
  <c r="O207" i="1"/>
  <c r="K207" i="1"/>
  <c r="Z205" i="1"/>
  <c r="V205" i="1"/>
  <c r="S205" i="1"/>
  <c r="T205" i="1" s="1"/>
  <c r="U205" i="1" s="1"/>
  <c r="P205" i="1"/>
  <c r="O205" i="1"/>
  <c r="K205" i="1"/>
  <c r="Z204" i="1"/>
  <c r="V204" i="1"/>
  <c r="T204" i="1"/>
  <c r="U204" i="1" s="1"/>
  <c r="O204" i="1"/>
  <c r="P204" i="1" s="1"/>
  <c r="Q204" i="1" s="1"/>
  <c r="Z203" i="1"/>
  <c r="V203" i="1"/>
  <c r="U203" i="1"/>
  <c r="W203" i="1" s="1"/>
  <c r="T203" i="1"/>
  <c r="P203" i="1"/>
  <c r="O203" i="1"/>
  <c r="Z202" i="1"/>
  <c r="V202" i="1"/>
  <c r="S202" i="1"/>
  <c r="T202" i="1" s="1"/>
  <c r="U202" i="1" s="1"/>
  <c r="O202" i="1"/>
  <c r="P202" i="1" s="1"/>
  <c r="K202" i="1"/>
  <c r="Z201" i="1"/>
  <c r="V201" i="1"/>
  <c r="S201" i="1"/>
  <c r="T201" i="1" s="1"/>
  <c r="U201" i="1" s="1"/>
  <c r="O201" i="1"/>
  <c r="P201" i="1" s="1"/>
  <c r="K201" i="1"/>
  <c r="Z200" i="1"/>
  <c r="V200" i="1"/>
  <c r="S200" i="1"/>
  <c r="T200" i="1" s="1"/>
  <c r="U200" i="1" s="1"/>
  <c r="O200" i="1"/>
  <c r="P200" i="1" s="1"/>
  <c r="K200" i="1"/>
  <c r="Z199" i="1"/>
  <c r="V199" i="1"/>
  <c r="S199" i="1"/>
  <c r="T199" i="1" s="1"/>
  <c r="U199" i="1" s="1"/>
  <c r="O199" i="1"/>
  <c r="P199" i="1" s="1"/>
  <c r="K199" i="1"/>
  <c r="Z198" i="1"/>
  <c r="V198" i="1"/>
  <c r="S198" i="1"/>
  <c r="T198" i="1" s="1"/>
  <c r="U198" i="1" s="1"/>
  <c r="O198" i="1"/>
  <c r="P198" i="1" s="1"/>
  <c r="K198" i="1"/>
  <c r="Z197" i="1"/>
  <c r="V197" i="1"/>
  <c r="S197" i="1"/>
  <c r="T197" i="1" s="1"/>
  <c r="U197" i="1" s="1"/>
  <c r="O197" i="1"/>
  <c r="P197" i="1" s="1"/>
  <c r="K197" i="1"/>
  <c r="Z196" i="1"/>
  <c r="V196" i="1"/>
  <c r="S196" i="1"/>
  <c r="T196" i="1" s="1"/>
  <c r="U196" i="1" s="1"/>
  <c r="O196" i="1"/>
  <c r="P196" i="1" s="1"/>
  <c r="K196" i="1"/>
  <c r="Z195" i="1"/>
  <c r="V195" i="1"/>
  <c r="S195" i="1"/>
  <c r="T195" i="1" s="1"/>
  <c r="U195" i="1" s="1"/>
  <c r="P195" i="1"/>
  <c r="O195" i="1"/>
  <c r="K195" i="1"/>
  <c r="Z194" i="1"/>
  <c r="V194" i="1"/>
  <c r="S194" i="1"/>
  <c r="T194" i="1" s="1"/>
  <c r="U194" i="1" s="1"/>
  <c r="P194" i="1"/>
  <c r="O194" i="1"/>
  <c r="K194" i="1"/>
  <c r="Z192" i="1"/>
  <c r="V192" i="1"/>
  <c r="T192" i="1"/>
  <c r="U192" i="1" s="1"/>
  <c r="O192" i="1"/>
  <c r="P192" i="1" s="1"/>
  <c r="Q192" i="1" s="1"/>
  <c r="K192" i="1"/>
  <c r="Z191" i="1"/>
  <c r="V191" i="1"/>
  <c r="U191" i="1"/>
  <c r="T191" i="1"/>
  <c r="P191" i="1"/>
  <c r="O191" i="1"/>
  <c r="K191" i="1"/>
  <c r="Z190" i="1"/>
  <c r="V190" i="1"/>
  <c r="S190" i="1"/>
  <c r="T190" i="1" s="1"/>
  <c r="U190" i="1" s="1"/>
  <c r="O190" i="1"/>
  <c r="P190" i="1" s="1"/>
  <c r="Q190" i="1" s="1"/>
  <c r="K190" i="1"/>
  <c r="Z189" i="1"/>
  <c r="V189" i="1"/>
  <c r="S189" i="1"/>
  <c r="T189" i="1" s="1"/>
  <c r="U189" i="1" s="1"/>
  <c r="W189" i="1" s="1"/>
  <c r="O189" i="1"/>
  <c r="P189" i="1" s="1"/>
  <c r="K189" i="1"/>
  <c r="Z188" i="1"/>
  <c r="V188" i="1"/>
  <c r="S188" i="1"/>
  <c r="T188" i="1" s="1"/>
  <c r="U188" i="1" s="1"/>
  <c r="O188" i="1"/>
  <c r="P188" i="1" s="1"/>
  <c r="K188" i="1"/>
  <c r="Z187" i="1"/>
  <c r="V187" i="1"/>
  <c r="T187" i="1"/>
  <c r="U187" i="1" s="1"/>
  <c r="O187" i="1"/>
  <c r="P187" i="1" s="1"/>
  <c r="Q187" i="1" s="1"/>
  <c r="K187" i="1"/>
  <c r="Z186" i="1"/>
  <c r="V186" i="1"/>
  <c r="T186" i="1"/>
  <c r="U186" i="1" s="1"/>
  <c r="O186" i="1"/>
  <c r="P186" i="1" s="1"/>
  <c r="Q186" i="1" s="1"/>
  <c r="K186" i="1"/>
  <c r="Z185" i="1"/>
  <c r="V185" i="1"/>
  <c r="T185" i="1"/>
  <c r="U185" i="1" s="1"/>
  <c r="O185" i="1"/>
  <c r="P185" i="1" s="1"/>
  <c r="Q185" i="1" s="1"/>
  <c r="K185" i="1"/>
  <c r="Z184" i="1"/>
  <c r="V184" i="1"/>
  <c r="T184" i="1"/>
  <c r="U184" i="1" s="1"/>
  <c r="O184" i="1"/>
  <c r="P184" i="1" s="1"/>
  <c r="Q184" i="1" s="1"/>
  <c r="K184" i="1"/>
  <c r="Z183" i="1"/>
  <c r="V183" i="1"/>
  <c r="S183" i="1"/>
  <c r="T183" i="1" s="1"/>
  <c r="U183" i="1" s="1"/>
  <c r="P183" i="1"/>
  <c r="O183" i="1"/>
  <c r="K183" i="1"/>
  <c r="Z182" i="1"/>
  <c r="V182" i="1"/>
  <c r="T182" i="1"/>
  <c r="U182" i="1" s="1"/>
  <c r="O182" i="1"/>
  <c r="P182" i="1" s="1"/>
  <c r="Q182" i="1" s="1"/>
  <c r="K182" i="1"/>
  <c r="Z181" i="1"/>
  <c r="V181" i="1"/>
  <c r="U181" i="1"/>
  <c r="T181" i="1"/>
  <c r="O181" i="1"/>
  <c r="P181" i="1" s="1"/>
  <c r="Q181" i="1" s="1"/>
  <c r="K181" i="1"/>
  <c r="Z180" i="1"/>
  <c r="V180" i="1"/>
  <c r="U180" i="1"/>
  <c r="T180" i="1"/>
  <c r="P180" i="1"/>
  <c r="Q180" i="1" s="1"/>
  <c r="O180" i="1"/>
  <c r="K180" i="1"/>
  <c r="Z179" i="1"/>
  <c r="V179" i="1"/>
  <c r="T179" i="1"/>
  <c r="U179" i="1" s="1"/>
  <c r="O179" i="1"/>
  <c r="P179" i="1" s="1"/>
  <c r="Q179" i="1" s="1"/>
  <c r="K179" i="1"/>
  <c r="Z178" i="1"/>
  <c r="V178" i="1"/>
  <c r="U178" i="1"/>
  <c r="T178" i="1"/>
  <c r="P178" i="1"/>
  <c r="Q178" i="1" s="1"/>
  <c r="O178" i="1"/>
  <c r="K178" i="1"/>
  <c r="Z177" i="1"/>
  <c r="V177" i="1"/>
  <c r="T177" i="1"/>
  <c r="U177" i="1" s="1"/>
  <c r="O177" i="1"/>
  <c r="P177" i="1" s="1"/>
  <c r="K177" i="1"/>
  <c r="Z176" i="1"/>
  <c r="V176" i="1"/>
  <c r="U176" i="1"/>
  <c r="T176" i="1"/>
  <c r="P176" i="1"/>
  <c r="Q176" i="1" s="1"/>
  <c r="O176" i="1"/>
  <c r="K176" i="1"/>
  <c r="Z175" i="1"/>
  <c r="V175" i="1"/>
  <c r="T175" i="1"/>
  <c r="U175" i="1" s="1"/>
  <c r="O175" i="1"/>
  <c r="P175" i="1" s="1"/>
  <c r="Q175" i="1" s="1"/>
  <c r="K175" i="1"/>
  <c r="Z174" i="1"/>
  <c r="V174" i="1"/>
  <c r="U174" i="1"/>
  <c r="T174" i="1"/>
  <c r="P174" i="1"/>
  <c r="O174" i="1"/>
  <c r="K174" i="1"/>
  <c r="Z173" i="1"/>
  <c r="V173" i="1"/>
  <c r="T173" i="1"/>
  <c r="U173" i="1" s="1"/>
  <c r="P173" i="1"/>
  <c r="Q173" i="1" s="1"/>
  <c r="O173" i="1"/>
  <c r="K173" i="1"/>
  <c r="Z172" i="1"/>
  <c r="V172" i="1"/>
  <c r="T172" i="1"/>
  <c r="U172" i="1" s="1"/>
  <c r="P172" i="1"/>
  <c r="O172" i="1"/>
  <c r="K172" i="1"/>
  <c r="Z171" i="1"/>
  <c r="V171" i="1"/>
  <c r="T171" i="1"/>
  <c r="U171" i="1" s="1"/>
  <c r="O171" i="1"/>
  <c r="P171" i="1" s="1"/>
  <c r="Q171" i="1" s="1"/>
  <c r="K171" i="1"/>
  <c r="Z170" i="1"/>
  <c r="V170" i="1"/>
  <c r="U170" i="1"/>
  <c r="T170" i="1"/>
  <c r="P170" i="1"/>
  <c r="Q170" i="1" s="1"/>
  <c r="O170" i="1"/>
  <c r="K170" i="1"/>
  <c r="Z169" i="1"/>
  <c r="V169" i="1"/>
  <c r="T169" i="1"/>
  <c r="U169" i="1" s="1"/>
  <c r="O169" i="1"/>
  <c r="P169" i="1" s="1"/>
  <c r="K169" i="1"/>
  <c r="Z168" i="1"/>
  <c r="V168" i="1"/>
  <c r="U168" i="1"/>
  <c r="T168" i="1"/>
  <c r="P168" i="1"/>
  <c r="Q168" i="1" s="1"/>
  <c r="O168" i="1"/>
  <c r="K168" i="1"/>
  <c r="Z167" i="1"/>
  <c r="V167" i="1"/>
  <c r="T167" i="1"/>
  <c r="U167" i="1" s="1"/>
  <c r="O167" i="1"/>
  <c r="P167" i="1" s="1"/>
  <c r="Q167" i="1" s="1"/>
  <c r="K167" i="1"/>
  <c r="Z166" i="1"/>
  <c r="V166" i="1"/>
  <c r="S166" i="1"/>
  <c r="T166" i="1" s="1"/>
  <c r="U166" i="1" s="1"/>
  <c r="O166" i="1"/>
  <c r="P166" i="1" s="1"/>
  <c r="K166" i="1"/>
  <c r="Z165" i="1"/>
  <c r="V165" i="1"/>
  <c r="S165" i="1"/>
  <c r="T165" i="1" s="1"/>
  <c r="U165" i="1" s="1"/>
  <c r="O165" i="1"/>
  <c r="P165" i="1" s="1"/>
  <c r="K165" i="1"/>
  <c r="Z164" i="1"/>
  <c r="V164" i="1"/>
  <c r="S164" i="1"/>
  <c r="T164" i="1" s="1"/>
  <c r="U164" i="1" s="1"/>
  <c r="P164" i="1"/>
  <c r="O164" i="1"/>
  <c r="K164" i="1"/>
  <c r="Z163" i="1"/>
  <c r="V163" i="1"/>
  <c r="S163" i="1"/>
  <c r="T163" i="1" s="1"/>
  <c r="U163" i="1" s="1"/>
  <c r="P163" i="1"/>
  <c r="O163" i="1"/>
  <c r="K163" i="1"/>
  <c r="Z162" i="1"/>
  <c r="V162" i="1"/>
  <c r="U162" i="1"/>
  <c r="W162" i="1" s="1"/>
  <c r="T162" i="1"/>
  <c r="P162" i="1"/>
  <c r="O162" i="1"/>
  <c r="K162" i="1"/>
  <c r="Z161" i="1"/>
  <c r="V161" i="1"/>
  <c r="T161" i="1"/>
  <c r="U161" i="1" s="1"/>
  <c r="O161" i="1"/>
  <c r="P161" i="1" s="1"/>
  <c r="Q161" i="1" s="1"/>
  <c r="K161" i="1"/>
  <c r="Z160" i="1"/>
  <c r="V160" i="1"/>
  <c r="S160" i="1"/>
  <c r="T160" i="1" s="1"/>
  <c r="U160" i="1" s="1"/>
  <c r="O160" i="1"/>
  <c r="P160" i="1" s="1"/>
  <c r="K160" i="1"/>
  <c r="Z159" i="1"/>
  <c r="V159" i="1"/>
  <c r="S159" i="1"/>
  <c r="T159" i="1" s="1"/>
  <c r="U159" i="1" s="1"/>
  <c r="O159" i="1"/>
  <c r="P159" i="1" s="1"/>
  <c r="K159" i="1"/>
  <c r="Z158" i="1"/>
  <c r="V158" i="1"/>
  <c r="S158" i="1"/>
  <c r="T158" i="1" s="1"/>
  <c r="U158" i="1" s="1"/>
  <c r="O158" i="1"/>
  <c r="P158" i="1" s="1"/>
  <c r="Q158" i="1" s="1"/>
  <c r="K158" i="1"/>
  <c r="Z157" i="1"/>
  <c r="Q157" i="1" s="1"/>
  <c r="V157" i="1"/>
  <c r="S157" i="1"/>
  <c r="T157" i="1" s="1"/>
  <c r="U157" i="1" s="1"/>
  <c r="O157" i="1"/>
  <c r="P157" i="1" s="1"/>
  <c r="K157" i="1"/>
  <c r="Z156" i="1"/>
  <c r="V156" i="1"/>
  <c r="S156" i="1"/>
  <c r="T156" i="1" s="1"/>
  <c r="U156" i="1" s="1"/>
  <c r="O156" i="1"/>
  <c r="P156" i="1" s="1"/>
  <c r="K156" i="1"/>
  <c r="S155" i="1"/>
  <c r="T155" i="1" s="1"/>
  <c r="U155" i="1" s="1"/>
  <c r="W155" i="1" s="1"/>
  <c r="X155" i="1" s="1"/>
  <c r="AA155" i="1" s="1"/>
  <c r="O155" i="1"/>
  <c r="P155" i="1" s="1"/>
  <c r="K155" i="1"/>
  <c r="S154" i="1"/>
  <c r="T154" i="1" s="1"/>
  <c r="U154" i="1" s="1"/>
  <c r="O154" i="1"/>
  <c r="P154" i="1" s="1"/>
  <c r="K154" i="1"/>
  <c r="Z153" i="1"/>
  <c r="V153" i="1"/>
  <c r="S153" i="1"/>
  <c r="T153" i="1" s="1"/>
  <c r="U153" i="1" s="1"/>
  <c r="O153" i="1"/>
  <c r="P153" i="1" s="1"/>
  <c r="K153" i="1"/>
  <c r="Z152" i="1"/>
  <c r="V152" i="1"/>
  <c r="S152" i="1"/>
  <c r="T152" i="1" s="1"/>
  <c r="U152" i="1" s="1"/>
  <c r="O152" i="1"/>
  <c r="P152" i="1" s="1"/>
  <c r="Q152" i="1" s="1"/>
  <c r="Z151" i="1"/>
  <c r="V151" i="1"/>
  <c r="S151" i="1"/>
  <c r="T151" i="1" s="1"/>
  <c r="U151" i="1" s="1"/>
  <c r="O151" i="1"/>
  <c r="P151" i="1" s="1"/>
  <c r="K151" i="1"/>
  <c r="Z149" i="1"/>
  <c r="V149" i="1"/>
  <c r="S149" i="1"/>
  <c r="T149" i="1" s="1"/>
  <c r="U149" i="1" s="1"/>
  <c r="P149" i="1"/>
  <c r="O149" i="1"/>
  <c r="K149" i="1"/>
  <c r="Z148" i="1"/>
  <c r="V148" i="1"/>
  <c r="S148" i="1"/>
  <c r="T148" i="1" s="1"/>
  <c r="U148" i="1" s="1"/>
  <c r="W148" i="1" s="1"/>
  <c r="P148" i="1"/>
  <c r="Q148" i="1" s="1"/>
  <c r="O148" i="1"/>
  <c r="K148" i="1"/>
  <c r="Z147" i="1"/>
  <c r="V147" i="1"/>
  <c r="S147" i="1"/>
  <c r="T147" i="1" s="1"/>
  <c r="U147" i="1" s="1"/>
  <c r="O147" i="1"/>
  <c r="P147" i="1" s="1"/>
  <c r="K147" i="1"/>
  <c r="Z146" i="1"/>
  <c r="V146" i="1"/>
  <c r="S146" i="1"/>
  <c r="T146" i="1" s="1"/>
  <c r="U146" i="1" s="1"/>
  <c r="O146" i="1"/>
  <c r="P146" i="1" s="1"/>
  <c r="K146" i="1"/>
  <c r="Z144" i="1"/>
  <c r="V144" i="1"/>
  <c r="S144" i="1"/>
  <c r="T144" i="1" s="1"/>
  <c r="U144" i="1" s="1"/>
  <c r="P144" i="1"/>
  <c r="O144" i="1"/>
  <c r="K144" i="1"/>
  <c r="Z143" i="1"/>
  <c r="V143" i="1"/>
  <c r="S143" i="1"/>
  <c r="T143" i="1" s="1"/>
  <c r="U143" i="1" s="1"/>
  <c r="P143" i="1"/>
  <c r="O143" i="1"/>
  <c r="K143" i="1"/>
  <c r="Z142" i="1"/>
  <c r="V142" i="1"/>
  <c r="S142" i="1"/>
  <c r="T142" i="1" s="1"/>
  <c r="U142" i="1" s="1"/>
  <c r="O142" i="1"/>
  <c r="P142" i="1" s="1"/>
  <c r="Q142" i="1" s="1"/>
  <c r="K142" i="1"/>
  <c r="Z141" i="1"/>
  <c r="V141" i="1"/>
  <c r="T141" i="1"/>
  <c r="U141" i="1" s="1"/>
  <c r="S141" i="1"/>
  <c r="O141" i="1"/>
  <c r="P141" i="1" s="1"/>
  <c r="Q141" i="1" s="1"/>
  <c r="K141" i="1"/>
  <c r="Z140" i="1"/>
  <c r="V140" i="1"/>
  <c r="S140" i="1"/>
  <c r="T140" i="1" s="1"/>
  <c r="U140" i="1" s="1"/>
  <c r="O140" i="1"/>
  <c r="P140" i="1" s="1"/>
  <c r="K140" i="1"/>
  <c r="Z139" i="1"/>
  <c r="V139" i="1"/>
  <c r="S139" i="1"/>
  <c r="T139" i="1" s="1"/>
  <c r="U139" i="1" s="1"/>
  <c r="O139" i="1"/>
  <c r="P139" i="1" s="1"/>
  <c r="K139" i="1"/>
  <c r="Z138" i="1"/>
  <c r="V138" i="1"/>
  <c r="S138" i="1"/>
  <c r="T138" i="1" s="1"/>
  <c r="U138" i="1" s="1"/>
  <c r="O138" i="1"/>
  <c r="P138" i="1" s="1"/>
  <c r="K138" i="1"/>
  <c r="Z136" i="1"/>
  <c r="V136" i="1"/>
  <c r="S136" i="1"/>
  <c r="T136" i="1" s="1"/>
  <c r="U136" i="1" s="1"/>
  <c r="O136" i="1"/>
  <c r="P136" i="1" s="1"/>
  <c r="K136" i="1"/>
  <c r="Z135" i="1"/>
  <c r="V135" i="1"/>
  <c r="T135" i="1"/>
  <c r="U135" i="1" s="1"/>
  <c r="S135" i="1"/>
  <c r="P135" i="1"/>
  <c r="Q135" i="1" s="1"/>
  <c r="O135" i="1"/>
  <c r="K135" i="1"/>
  <c r="Z134" i="1"/>
  <c r="V134" i="1"/>
  <c r="S134" i="1"/>
  <c r="T134" i="1" s="1"/>
  <c r="U134" i="1" s="1"/>
  <c r="O134" i="1"/>
  <c r="P134" i="1" s="1"/>
  <c r="Q134" i="1" s="1"/>
  <c r="K134" i="1"/>
  <c r="Z133" i="1"/>
  <c r="V133" i="1"/>
  <c r="S133" i="1"/>
  <c r="T133" i="1" s="1"/>
  <c r="U133" i="1" s="1"/>
  <c r="O133" i="1"/>
  <c r="P133" i="1" s="1"/>
  <c r="K133" i="1"/>
  <c r="Z132" i="1"/>
  <c r="V132" i="1"/>
  <c r="S132" i="1"/>
  <c r="T132" i="1" s="1"/>
  <c r="U132" i="1" s="1"/>
  <c r="P132" i="1"/>
  <c r="Q132" i="1" s="1"/>
  <c r="O132" i="1"/>
  <c r="K132" i="1"/>
  <c r="Z131" i="1"/>
  <c r="V131" i="1"/>
  <c r="S131" i="1"/>
  <c r="T131" i="1" s="1"/>
  <c r="U131" i="1" s="1"/>
  <c r="P131" i="1"/>
  <c r="O131" i="1"/>
  <c r="K131" i="1"/>
  <c r="Z129" i="1"/>
  <c r="V129" i="1"/>
  <c r="S129" i="1"/>
  <c r="T129" i="1" s="1"/>
  <c r="U129" i="1" s="1"/>
  <c r="P129" i="1"/>
  <c r="O129" i="1"/>
  <c r="K129" i="1"/>
  <c r="Z128" i="1"/>
  <c r="V128" i="1"/>
  <c r="S128" i="1"/>
  <c r="T128" i="1" s="1"/>
  <c r="U128" i="1" s="1"/>
  <c r="O128" i="1"/>
  <c r="P128" i="1" s="1"/>
  <c r="K128" i="1"/>
  <c r="Z127" i="1"/>
  <c r="V127" i="1"/>
  <c r="S127" i="1"/>
  <c r="T127" i="1" s="1"/>
  <c r="U127" i="1" s="1"/>
  <c r="O127" i="1"/>
  <c r="P127" i="1" s="1"/>
  <c r="K127" i="1"/>
  <c r="Z126" i="1"/>
  <c r="V126" i="1"/>
  <c r="S126" i="1"/>
  <c r="T126" i="1" s="1"/>
  <c r="U126" i="1" s="1"/>
  <c r="P126" i="1"/>
  <c r="O126" i="1"/>
  <c r="K126" i="1"/>
  <c r="Z125" i="1"/>
  <c r="V125" i="1"/>
  <c r="W125" i="1" s="1"/>
  <c r="S125" i="1"/>
  <c r="T125" i="1" s="1"/>
  <c r="U125" i="1" s="1"/>
  <c r="P125" i="1"/>
  <c r="O125" i="1"/>
  <c r="K125" i="1"/>
  <c r="Z124" i="1"/>
  <c r="V124" i="1"/>
  <c r="S124" i="1"/>
  <c r="T124" i="1" s="1"/>
  <c r="U124" i="1" s="1"/>
  <c r="O124" i="1"/>
  <c r="P124" i="1" s="1"/>
  <c r="Q124" i="1" s="1"/>
  <c r="Q123" i="1" s="1"/>
  <c r="K124" i="1"/>
  <c r="Z121" i="1"/>
  <c r="V121" i="1"/>
  <c r="S121" i="1"/>
  <c r="T121" i="1" s="1"/>
  <c r="U121" i="1" s="1"/>
  <c r="P121" i="1"/>
  <c r="O121" i="1"/>
  <c r="K121" i="1"/>
  <c r="Z120" i="1"/>
  <c r="V120" i="1"/>
  <c r="S120" i="1"/>
  <c r="T120" i="1" s="1"/>
  <c r="U120" i="1" s="1"/>
  <c r="O120" i="1"/>
  <c r="K120" i="1"/>
  <c r="Z119" i="1"/>
  <c r="V119" i="1"/>
  <c r="S119" i="1"/>
  <c r="T119" i="1" s="1"/>
  <c r="U119" i="1" s="1"/>
  <c r="O119" i="1"/>
  <c r="P119" i="1" s="1"/>
  <c r="K119" i="1"/>
  <c r="Z118" i="1"/>
  <c r="Q118" i="1" s="1"/>
  <c r="V118" i="1"/>
  <c r="S118" i="1"/>
  <c r="T118" i="1" s="1"/>
  <c r="U118" i="1" s="1"/>
  <c r="O118" i="1"/>
  <c r="P118" i="1" s="1"/>
  <c r="K118" i="1"/>
  <c r="Z117" i="1"/>
  <c r="V117" i="1"/>
  <c r="S117" i="1"/>
  <c r="T117" i="1" s="1"/>
  <c r="U117" i="1" s="1"/>
  <c r="P117" i="1"/>
  <c r="O117" i="1"/>
  <c r="K117" i="1"/>
  <c r="Z116" i="1"/>
  <c r="V116" i="1"/>
  <c r="S116" i="1"/>
  <c r="T116" i="1" s="1"/>
  <c r="U116" i="1" s="1"/>
  <c r="O116" i="1"/>
  <c r="K116" i="1"/>
  <c r="Z115" i="1"/>
  <c r="Q115" i="1" s="1"/>
  <c r="V115" i="1"/>
  <c r="S115" i="1"/>
  <c r="T115" i="1" s="1"/>
  <c r="U115" i="1" s="1"/>
  <c r="P115" i="1"/>
  <c r="O115" i="1"/>
  <c r="K115" i="1"/>
  <c r="Z114" i="1"/>
  <c r="V114" i="1"/>
  <c r="S114" i="1"/>
  <c r="T114" i="1" s="1"/>
  <c r="U114" i="1" s="1"/>
  <c r="O114" i="1"/>
  <c r="P114" i="1" s="1"/>
  <c r="K114" i="1"/>
  <c r="Z113" i="1"/>
  <c r="V113" i="1"/>
  <c r="S113" i="1"/>
  <c r="T113" i="1" s="1"/>
  <c r="U113" i="1" s="1"/>
  <c r="O113" i="1"/>
  <c r="P113" i="1" s="1"/>
  <c r="K113" i="1"/>
  <c r="Z112" i="1"/>
  <c r="V112" i="1"/>
  <c r="S112" i="1"/>
  <c r="T112" i="1" s="1"/>
  <c r="U112" i="1" s="1"/>
  <c r="O112" i="1"/>
  <c r="K112" i="1"/>
  <c r="Z111" i="1"/>
  <c r="V111" i="1"/>
  <c r="S111" i="1"/>
  <c r="T111" i="1" s="1"/>
  <c r="U111" i="1" s="1"/>
  <c r="P111" i="1"/>
  <c r="O111" i="1"/>
  <c r="K111" i="1"/>
  <c r="Z110" i="1"/>
  <c r="V110" i="1"/>
  <c r="S110" i="1"/>
  <c r="T110" i="1" s="1"/>
  <c r="U110" i="1" s="1"/>
  <c r="Q110" i="1"/>
  <c r="O110" i="1"/>
  <c r="P110" i="1" s="1"/>
  <c r="K110" i="1"/>
  <c r="Z109" i="1"/>
  <c r="V109" i="1"/>
  <c r="S109" i="1"/>
  <c r="T109" i="1" s="1"/>
  <c r="U109" i="1" s="1"/>
  <c r="P109" i="1"/>
  <c r="O109" i="1"/>
  <c r="K109" i="1"/>
  <c r="Z107" i="1"/>
  <c r="V107" i="1"/>
  <c r="S107" i="1"/>
  <c r="T107" i="1" s="1"/>
  <c r="U107" i="1" s="1"/>
  <c r="Q107" i="1"/>
  <c r="O107" i="1"/>
  <c r="P107" i="1" s="1"/>
  <c r="K107" i="1"/>
  <c r="Z106" i="1"/>
  <c r="V106" i="1"/>
  <c r="S106" i="1"/>
  <c r="T106" i="1" s="1"/>
  <c r="U106" i="1" s="1"/>
  <c r="P106" i="1"/>
  <c r="O106" i="1"/>
  <c r="K106" i="1"/>
  <c r="Z105" i="1"/>
  <c r="V105" i="1"/>
  <c r="S105" i="1"/>
  <c r="T105" i="1" s="1"/>
  <c r="U105" i="1" s="1"/>
  <c r="O105" i="1"/>
  <c r="P105" i="1" s="1"/>
  <c r="K105" i="1"/>
  <c r="Z104" i="1"/>
  <c r="V104" i="1"/>
  <c r="S104" i="1"/>
  <c r="T104" i="1" s="1"/>
  <c r="U104" i="1" s="1"/>
  <c r="O104" i="1"/>
  <c r="P104" i="1" s="1"/>
  <c r="K104" i="1"/>
  <c r="Z103" i="1"/>
  <c r="V103" i="1"/>
  <c r="S103" i="1"/>
  <c r="T103" i="1" s="1"/>
  <c r="U103" i="1" s="1"/>
  <c r="O103" i="1"/>
  <c r="P103" i="1" s="1"/>
  <c r="K103" i="1"/>
  <c r="Z102" i="1"/>
  <c r="V102" i="1"/>
  <c r="S102" i="1"/>
  <c r="T102" i="1" s="1"/>
  <c r="U102" i="1" s="1"/>
  <c r="O102" i="1"/>
  <c r="P102" i="1" s="1"/>
  <c r="K102" i="1"/>
  <c r="Z101" i="1"/>
  <c r="Q101" i="1" s="1"/>
  <c r="V101" i="1"/>
  <c r="S101" i="1"/>
  <c r="T101" i="1" s="1"/>
  <c r="U101" i="1" s="1"/>
  <c r="O101" i="1"/>
  <c r="P101" i="1" s="1"/>
  <c r="K101" i="1"/>
  <c r="Z100" i="1"/>
  <c r="V100" i="1"/>
  <c r="S100" i="1"/>
  <c r="T100" i="1" s="1"/>
  <c r="U100" i="1" s="1"/>
  <c r="O100" i="1"/>
  <c r="P100" i="1" s="1"/>
  <c r="K100" i="1"/>
  <c r="T99" i="1"/>
  <c r="U99" i="1" s="1"/>
  <c r="W99" i="1" s="1"/>
  <c r="O99" i="1"/>
  <c r="P99" i="1" s="1"/>
  <c r="K99" i="1"/>
  <c r="T98" i="1"/>
  <c r="U98" i="1" s="1"/>
  <c r="W98" i="1" s="1"/>
  <c r="O98" i="1"/>
  <c r="P98" i="1" s="1"/>
  <c r="K98" i="1"/>
  <c r="T97" i="1"/>
  <c r="U97" i="1" s="1"/>
  <c r="W97" i="1" s="1"/>
  <c r="X97" i="1" s="1"/>
  <c r="AA97" i="1" s="1"/>
  <c r="O97" i="1"/>
  <c r="P97" i="1" s="1"/>
  <c r="K97" i="1"/>
  <c r="W96" i="1"/>
  <c r="T96" i="1"/>
  <c r="U96" i="1" s="1"/>
  <c r="O96" i="1"/>
  <c r="P96" i="1" s="1"/>
  <c r="K96" i="1"/>
  <c r="T95" i="1"/>
  <c r="U95" i="1" s="1"/>
  <c r="O95" i="1"/>
  <c r="P95" i="1" s="1"/>
  <c r="K95" i="1"/>
  <c r="T94" i="1"/>
  <c r="U94" i="1" s="1"/>
  <c r="W94" i="1" s="1"/>
  <c r="O94" i="1"/>
  <c r="P94" i="1" s="1"/>
  <c r="K94" i="1"/>
  <c r="W93" i="1"/>
  <c r="X93" i="1" s="1"/>
  <c r="AA93" i="1" s="1"/>
  <c r="T93" i="1"/>
  <c r="U93" i="1" s="1"/>
  <c r="P93" i="1"/>
  <c r="O93" i="1"/>
  <c r="K93" i="1"/>
  <c r="U92" i="1"/>
  <c r="W92" i="1" s="1"/>
  <c r="T92" i="1"/>
  <c r="O92" i="1"/>
  <c r="P92" i="1" s="1"/>
  <c r="K92" i="1"/>
  <c r="U91" i="1"/>
  <c r="T91" i="1"/>
  <c r="O91" i="1"/>
  <c r="P91" i="1" s="1"/>
  <c r="K91" i="1"/>
  <c r="T90" i="1"/>
  <c r="U90" i="1" s="1"/>
  <c r="W90" i="1" s="1"/>
  <c r="O90" i="1"/>
  <c r="P90" i="1" s="1"/>
  <c r="K90" i="1"/>
  <c r="V89" i="1"/>
  <c r="T89" i="1"/>
  <c r="U89" i="1" s="1"/>
  <c r="O89" i="1"/>
  <c r="P89" i="1" s="1"/>
  <c r="K89" i="1"/>
  <c r="Z87" i="1"/>
  <c r="V87" i="1"/>
  <c r="S87" i="1"/>
  <c r="T87" i="1" s="1"/>
  <c r="U87" i="1" s="1"/>
  <c r="O87" i="1"/>
  <c r="P87" i="1" s="1"/>
  <c r="K87" i="1"/>
  <c r="Z86" i="1"/>
  <c r="V86" i="1"/>
  <c r="S86" i="1"/>
  <c r="T86" i="1" s="1"/>
  <c r="U86" i="1" s="1"/>
  <c r="O86" i="1"/>
  <c r="P86" i="1" s="1"/>
  <c r="K86" i="1"/>
  <c r="Z85" i="1"/>
  <c r="V85" i="1"/>
  <c r="S85" i="1"/>
  <c r="T85" i="1" s="1"/>
  <c r="U85" i="1" s="1"/>
  <c r="O85" i="1"/>
  <c r="P85" i="1" s="1"/>
  <c r="K85" i="1"/>
  <c r="Z84" i="1"/>
  <c r="V84" i="1"/>
  <c r="S84" i="1"/>
  <c r="T84" i="1" s="1"/>
  <c r="U84" i="1" s="1"/>
  <c r="O84" i="1"/>
  <c r="P84" i="1" s="1"/>
  <c r="Q84" i="1" s="1"/>
  <c r="Q83" i="1" s="1"/>
  <c r="Q75" i="1" s="1"/>
  <c r="K84" i="1"/>
  <c r="Z82" i="1"/>
  <c r="V82" i="1"/>
  <c r="S82" i="1"/>
  <c r="T82" i="1" s="1"/>
  <c r="U82" i="1" s="1"/>
  <c r="O82" i="1"/>
  <c r="K82" i="1"/>
  <c r="Z81" i="1"/>
  <c r="V81" i="1"/>
  <c r="S81" i="1"/>
  <c r="T81" i="1" s="1"/>
  <c r="U81" i="1" s="1"/>
  <c r="O81" i="1"/>
  <c r="K81" i="1"/>
  <c r="Z79" i="1"/>
  <c r="V79" i="1"/>
  <c r="S79" i="1"/>
  <c r="T79" i="1" s="1"/>
  <c r="U79" i="1" s="1"/>
  <c r="O79" i="1"/>
  <c r="P79" i="1" s="1"/>
  <c r="K79" i="1"/>
  <c r="Z78" i="1"/>
  <c r="V78" i="1"/>
  <c r="S78" i="1"/>
  <c r="T78" i="1" s="1"/>
  <c r="U78" i="1" s="1"/>
  <c r="O78" i="1"/>
  <c r="K78" i="1"/>
  <c r="Z77" i="1"/>
  <c r="V77" i="1"/>
  <c r="S77" i="1"/>
  <c r="T77" i="1" s="1"/>
  <c r="U77" i="1" s="1"/>
  <c r="O77" i="1"/>
  <c r="K77" i="1"/>
  <c r="Z74" i="1"/>
  <c r="V74" i="1"/>
  <c r="S74" i="1"/>
  <c r="T74" i="1" s="1"/>
  <c r="U74" i="1" s="1"/>
  <c r="O74" i="1"/>
  <c r="K74" i="1"/>
  <c r="Z73" i="1"/>
  <c r="V73" i="1"/>
  <c r="S73" i="1"/>
  <c r="T73" i="1" s="1"/>
  <c r="U73" i="1" s="1"/>
  <c r="P73" i="1"/>
  <c r="O73" i="1"/>
  <c r="K73" i="1"/>
  <c r="Z72" i="1"/>
  <c r="V72" i="1"/>
  <c r="S72" i="1"/>
  <c r="T72" i="1" s="1"/>
  <c r="U72" i="1" s="1"/>
  <c r="O72" i="1"/>
  <c r="P72" i="1" s="1"/>
  <c r="K72" i="1"/>
  <c r="Z71" i="1"/>
  <c r="V71" i="1"/>
  <c r="S71" i="1"/>
  <c r="T71" i="1" s="1"/>
  <c r="U71" i="1" s="1"/>
  <c r="O71" i="1"/>
  <c r="K71" i="1"/>
  <c r="Z70" i="1"/>
  <c r="V70" i="1"/>
  <c r="S70" i="1"/>
  <c r="T70" i="1" s="1"/>
  <c r="U70" i="1" s="1"/>
  <c r="O70" i="1"/>
  <c r="K70" i="1"/>
  <c r="Z69" i="1"/>
  <c r="V69" i="1"/>
  <c r="S69" i="1"/>
  <c r="T69" i="1" s="1"/>
  <c r="U69" i="1" s="1"/>
  <c r="O69" i="1"/>
  <c r="P69" i="1" s="1"/>
  <c r="K69" i="1"/>
  <c r="Z68" i="1"/>
  <c r="V68" i="1"/>
  <c r="S68" i="1"/>
  <c r="T68" i="1" s="1"/>
  <c r="U68" i="1" s="1"/>
  <c r="O68" i="1"/>
  <c r="K68" i="1"/>
  <c r="Z67" i="1"/>
  <c r="V67" i="1"/>
  <c r="S67" i="1"/>
  <c r="T67" i="1" s="1"/>
  <c r="U67" i="1" s="1"/>
  <c r="O67" i="1"/>
  <c r="K67" i="1"/>
  <c r="Z66" i="1"/>
  <c r="V66" i="1"/>
  <c r="S66" i="1"/>
  <c r="T66" i="1" s="1"/>
  <c r="U66" i="1" s="1"/>
  <c r="O66" i="1"/>
  <c r="Q66" i="1" s="1"/>
  <c r="K66" i="1"/>
  <c r="Z65" i="1"/>
  <c r="V65" i="1"/>
  <c r="S65" i="1"/>
  <c r="T65" i="1" s="1"/>
  <c r="U65" i="1" s="1"/>
  <c r="O65" i="1"/>
  <c r="P65" i="1" s="1"/>
  <c r="K65" i="1"/>
  <c r="Z64" i="1"/>
  <c r="V64" i="1"/>
  <c r="S64" i="1"/>
  <c r="T64" i="1" s="1"/>
  <c r="U64" i="1" s="1"/>
  <c r="W64" i="1" s="1"/>
  <c r="O64" i="1"/>
  <c r="P64" i="1" s="1"/>
  <c r="K64" i="1"/>
  <c r="Z63" i="1"/>
  <c r="V63" i="1"/>
  <c r="S63" i="1"/>
  <c r="T63" i="1" s="1"/>
  <c r="U63" i="1" s="1"/>
  <c r="O63" i="1"/>
  <c r="K63" i="1"/>
  <c r="Z62" i="1"/>
  <c r="V62" i="1"/>
  <c r="S62" i="1"/>
  <c r="T62" i="1" s="1"/>
  <c r="U62" i="1" s="1"/>
  <c r="O62" i="1"/>
  <c r="K62" i="1"/>
  <c r="Z61" i="1"/>
  <c r="Q61" i="1" s="1"/>
  <c r="V61" i="1"/>
  <c r="S61" i="1"/>
  <c r="T61" i="1" s="1"/>
  <c r="U61" i="1" s="1"/>
  <c r="P61" i="1"/>
  <c r="O61" i="1"/>
  <c r="K61" i="1"/>
  <c r="Z60" i="1"/>
  <c r="V60" i="1"/>
  <c r="S60" i="1"/>
  <c r="T60" i="1" s="1"/>
  <c r="U60" i="1" s="1"/>
  <c r="O60" i="1"/>
  <c r="P60" i="1" s="1"/>
  <c r="K60" i="1"/>
  <c r="Z58" i="1"/>
  <c r="V58" i="1"/>
  <c r="S58" i="1"/>
  <c r="T58" i="1" s="1"/>
  <c r="U58" i="1" s="1"/>
  <c r="O58" i="1"/>
  <c r="K58" i="1"/>
  <c r="Z57" i="1"/>
  <c r="V57" i="1"/>
  <c r="S57" i="1"/>
  <c r="T57" i="1" s="1"/>
  <c r="U57" i="1" s="1"/>
  <c r="O57" i="1"/>
  <c r="K57" i="1"/>
  <c r="Z56" i="1"/>
  <c r="Q56" i="1" s="1"/>
  <c r="V56" i="1"/>
  <c r="S56" i="1"/>
  <c r="T56" i="1" s="1"/>
  <c r="U56" i="1" s="1"/>
  <c r="O56" i="1"/>
  <c r="P56" i="1" s="1"/>
  <c r="K56" i="1"/>
  <c r="Z55" i="1"/>
  <c r="Q55" i="1" s="1"/>
  <c r="V55" i="1"/>
  <c r="S55" i="1"/>
  <c r="T55" i="1" s="1"/>
  <c r="U55" i="1" s="1"/>
  <c r="O55" i="1"/>
  <c r="P55" i="1" s="1"/>
  <c r="K55" i="1"/>
  <c r="Z54" i="1"/>
  <c r="V54" i="1"/>
  <c r="S54" i="1"/>
  <c r="T54" i="1" s="1"/>
  <c r="U54" i="1" s="1"/>
  <c r="O54" i="1"/>
  <c r="K54" i="1"/>
  <c r="Z53" i="1"/>
  <c r="V53" i="1"/>
  <c r="U53" i="1"/>
  <c r="T53" i="1"/>
  <c r="O53" i="1"/>
  <c r="K53" i="1"/>
  <c r="Z52" i="1"/>
  <c r="V52" i="1"/>
  <c r="T52" i="1"/>
  <c r="U52" i="1" s="1"/>
  <c r="O52" i="1"/>
  <c r="P52" i="1" s="1"/>
  <c r="K52" i="1"/>
  <c r="Z51" i="1"/>
  <c r="V51" i="1"/>
  <c r="T51" i="1"/>
  <c r="U51" i="1" s="1"/>
  <c r="O51" i="1"/>
  <c r="K51" i="1"/>
  <c r="Z49" i="1"/>
  <c r="V49" i="1"/>
  <c r="S49" i="1"/>
  <c r="T49" i="1" s="1"/>
  <c r="U49" i="1" s="1"/>
  <c r="P49" i="1"/>
  <c r="O49" i="1"/>
  <c r="K49" i="1"/>
  <c r="Z48" i="1"/>
  <c r="V48" i="1"/>
  <c r="S48" i="1"/>
  <c r="T48" i="1" s="1"/>
  <c r="U48" i="1" s="1"/>
  <c r="O48" i="1"/>
  <c r="K48" i="1"/>
  <c r="Z46" i="1"/>
  <c r="V46" i="1"/>
  <c r="S46" i="1"/>
  <c r="T46" i="1" s="1"/>
  <c r="U46" i="1" s="1"/>
  <c r="O46" i="1"/>
  <c r="P46" i="1" s="1"/>
  <c r="K46" i="1"/>
  <c r="Z45" i="1"/>
  <c r="V45" i="1"/>
  <c r="S45" i="1"/>
  <c r="T45" i="1" s="1"/>
  <c r="U45" i="1" s="1"/>
  <c r="O45" i="1"/>
  <c r="K45" i="1"/>
  <c r="Z44" i="1"/>
  <c r="V44" i="1"/>
  <c r="S44" i="1"/>
  <c r="T44" i="1" s="1"/>
  <c r="U44" i="1" s="1"/>
  <c r="O44" i="1"/>
  <c r="P44" i="1" s="1"/>
  <c r="K44" i="1"/>
  <c r="Z43" i="1"/>
  <c r="Q43" i="1" s="1"/>
  <c r="V43" i="1"/>
  <c r="S43" i="1"/>
  <c r="T43" i="1" s="1"/>
  <c r="U43" i="1" s="1"/>
  <c r="P43" i="1"/>
  <c r="O43" i="1"/>
  <c r="K43" i="1"/>
  <c r="Z42" i="1"/>
  <c r="V42" i="1"/>
  <c r="S42" i="1"/>
  <c r="T42" i="1" s="1"/>
  <c r="U42" i="1" s="1"/>
  <c r="O42" i="1"/>
  <c r="P42" i="1" s="1"/>
  <c r="K42" i="1"/>
  <c r="Z41" i="1"/>
  <c r="V41" i="1"/>
  <c r="S41" i="1"/>
  <c r="T41" i="1" s="1"/>
  <c r="U41" i="1" s="1"/>
  <c r="O41" i="1"/>
  <c r="K41" i="1"/>
  <c r="Z40" i="1"/>
  <c r="V40" i="1"/>
  <c r="S40" i="1"/>
  <c r="T40" i="1" s="1"/>
  <c r="U40" i="1" s="1"/>
  <c r="P40" i="1"/>
  <c r="O40" i="1"/>
  <c r="K40" i="1"/>
  <c r="Z39" i="1"/>
  <c r="V39" i="1"/>
  <c r="S39" i="1"/>
  <c r="T39" i="1" s="1"/>
  <c r="U39" i="1" s="1"/>
  <c r="Q39" i="1"/>
  <c r="P39" i="1"/>
  <c r="O39" i="1"/>
  <c r="K39" i="1"/>
  <c r="Z38" i="1"/>
  <c r="V38" i="1"/>
  <c r="S38" i="1"/>
  <c r="T38" i="1" s="1"/>
  <c r="U38" i="1" s="1"/>
  <c r="O38" i="1"/>
  <c r="P38" i="1" s="1"/>
  <c r="K38" i="1"/>
  <c r="Z37" i="1"/>
  <c r="V37" i="1"/>
  <c r="S37" i="1"/>
  <c r="T37" i="1" s="1"/>
  <c r="U37" i="1" s="1"/>
  <c r="W37" i="1" s="1"/>
  <c r="O37" i="1"/>
  <c r="K37" i="1"/>
  <c r="Z36" i="1"/>
  <c r="V36" i="1"/>
  <c r="S36" i="1"/>
  <c r="T36" i="1" s="1"/>
  <c r="U36" i="1" s="1"/>
  <c r="O36" i="1"/>
  <c r="P36" i="1" s="1"/>
  <c r="K36" i="1"/>
  <c r="Z35" i="1"/>
  <c r="Q35" i="1" s="1"/>
  <c r="V35" i="1"/>
  <c r="S35" i="1"/>
  <c r="T35" i="1" s="1"/>
  <c r="U35" i="1" s="1"/>
  <c r="P35" i="1"/>
  <c r="O35" i="1"/>
  <c r="K35" i="1"/>
  <c r="Z34" i="1"/>
  <c r="V34" i="1"/>
  <c r="S34" i="1"/>
  <c r="T34" i="1" s="1"/>
  <c r="U34" i="1" s="1"/>
  <c r="O34" i="1"/>
  <c r="P34" i="1" s="1"/>
  <c r="K34" i="1"/>
  <c r="Z32" i="1"/>
  <c r="V32" i="1"/>
  <c r="S32" i="1"/>
  <c r="T32" i="1" s="1"/>
  <c r="U32" i="1" s="1"/>
  <c r="O32" i="1"/>
  <c r="K32" i="1"/>
  <c r="Z31" i="1"/>
  <c r="V31" i="1"/>
  <c r="S31" i="1"/>
  <c r="T31" i="1" s="1"/>
  <c r="U31" i="1" s="1"/>
  <c r="O31" i="1"/>
  <c r="P31" i="1" s="1"/>
  <c r="K31" i="1"/>
  <c r="Z30" i="1"/>
  <c r="V30" i="1"/>
  <c r="S30" i="1"/>
  <c r="T30" i="1" s="1"/>
  <c r="U30" i="1" s="1"/>
  <c r="O30" i="1"/>
  <c r="K30" i="1"/>
  <c r="Z29" i="1"/>
  <c r="V29" i="1"/>
  <c r="S29" i="1"/>
  <c r="T29" i="1" s="1"/>
  <c r="U29" i="1" s="1"/>
  <c r="O29" i="1"/>
  <c r="P29" i="1" s="1"/>
  <c r="K29" i="1"/>
  <c r="Z28" i="1"/>
  <c r="Q28" i="1" s="1"/>
  <c r="V28" i="1"/>
  <c r="S28" i="1"/>
  <c r="T28" i="1" s="1"/>
  <c r="U28" i="1" s="1"/>
  <c r="O28" i="1"/>
  <c r="P28" i="1" s="1"/>
  <c r="K28" i="1"/>
  <c r="Z27" i="1"/>
  <c r="V27" i="1"/>
  <c r="T27" i="1"/>
  <c r="U27" i="1" s="1"/>
  <c r="S27" i="1"/>
  <c r="O27" i="1"/>
  <c r="P27" i="1" s="1"/>
  <c r="K27" i="1"/>
  <c r="Z26" i="1"/>
  <c r="V26" i="1"/>
  <c r="S26" i="1"/>
  <c r="T26" i="1" s="1"/>
  <c r="U26" i="1" s="1"/>
  <c r="O26" i="1"/>
  <c r="K26" i="1"/>
  <c r="Z25" i="1"/>
  <c r="V25" i="1"/>
  <c r="T25" i="1"/>
  <c r="U25" i="1" s="1"/>
  <c r="S25" i="1"/>
  <c r="Q25" i="1"/>
  <c r="O25" i="1"/>
  <c r="P25" i="1" s="1"/>
  <c r="K25" i="1"/>
  <c r="Z24" i="1"/>
  <c r="V24" i="1"/>
  <c r="S24" i="1"/>
  <c r="T24" i="1" s="1"/>
  <c r="U24" i="1" s="1"/>
  <c r="P24" i="1"/>
  <c r="O24" i="1"/>
  <c r="K24" i="1"/>
  <c r="Z23" i="1"/>
  <c r="V23" i="1"/>
  <c r="S23" i="1"/>
  <c r="T23" i="1" s="1"/>
  <c r="U23" i="1" s="1"/>
  <c r="O23" i="1"/>
  <c r="P23" i="1" s="1"/>
  <c r="K23" i="1"/>
  <c r="Z22" i="1"/>
  <c r="V22" i="1"/>
  <c r="S22" i="1"/>
  <c r="T22" i="1" s="1"/>
  <c r="U22" i="1" s="1"/>
  <c r="O22" i="1"/>
  <c r="K22" i="1"/>
  <c r="Z20" i="1"/>
  <c r="V20" i="1"/>
  <c r="S20" i="1"/>
  <c r="T20" i="1" s="1"/>
  <c r="U20" i="1" s="1"/>
  <c r="O20" i="1"/>
  <c r="P20" i="1" s="1"/>
  <c r="K20" i="1"/>
  <c r="Z19" i="1"/>
  <c r="Q19" i="1" s="1"/>
  <c r="V19" i="1"/>
  <c r="S19" i="1"/>
  <c r="T19" i="1" s="1"/>
  <c r="U19" i="1" s="1"/>
  <c r="O19" i="1"/>
  <c r="P19" i="1" s="1"/>
  <c r="K19" i="1"/>
  <c r="Z18" i="1"/>
  <c r="V18" i="1"/>
  <c r="T18" i="1"/>
  <c r="U18" i="1" s="1"/>
  <c r="S18" i="1"/>
  <c r="O18" i="1"/>
  <c r="P18" i="1" s="1"/>
  <c r="K18" i="1"/>
  <c r="Z17" i="1"/>
  <c r="V17" i="1"/>
  <c r="S17" i="1"/>
  <c r="T17" i="1" s="1"/>
  <c r="U17" i="1" s="1"/>
  <c r="O17" i="1"/>
  <c r="K17" i="1"/>
  <c r="Z16" i="1"/>
  <c r="V16" i="1"/>
  <c r="T16" i="1"/>
  <c r="U16" i="1" s="1"/>
  <c r="S16" i="1"/>
  <c r="Q16" i="1"/>
  <c r="O16" i="1"/>
  <c r="P16" i="1" s="1"/>
  <c r="K16" i="1"/>
  <c r="Z15" i="1"/>
  <c r="V15" i="1"/>
  <c r="S15" i="1"/>
  <c r="T15" i="1" s="1"/>
  <c r="U15" i="1" s="1"/>
  <c r="P15" i="1"/>
  <c r="O15" i="1"/>
  <c r="K15" i="1"/>
  <c r="Z14" i="1"/>
  <c r="V14" i="1"/>
  <c r="S14" i="1"/>
  <c r="T14" i="1" s="1"/>
  <c r="U14" i="1" s="1"/>
  <c r="O14" i="1"/>
  <c r="P14" i="1" s="1"/>
  <c r="K14" i="1"/>
  <c r="Z13" i="1"/>
  <c r="V13" i="1"/>
  <c r="S13" i="1"/>
  <c r="T13" i="1" s="1"/>
  <c r="U13" i="1" s="1"/>
  <c r="O13" i="1"/>
  <c r="K13" i="1"/>
  <c r="Z12" i="1"/>
  <c r="V12" i="1"/>
  <c r="S12" i="1"/>
  <c r="T12" i="1" s="1"/>
  <c r="U12" i="1" s="1"/>
  <c r="O12" i="1"/>
  <c r="P12" i="1" s="1"/>
  <c r="K12" i="1"/>
  <c r="Z11" i="1"/>
  <c r="Z99" i="1" s="1"/>
  <c r="V11" i="1"/>
  <c r="S11" i="1"/>
  <c r="T11" i="1" s="1"/>
  <c r="U11" i="1" s="1"/>
  <c r="O11" i="1"/>
  <c r="P11" i="1" s="1"/>
  <c r="K11" i="1"/>
  <c r="Z10" i="1"/>
  <c r="Z98" i="1" s="1"/>
  <c r="V10" i="1"/>
  <c r="S10" i="1"/>
  <c r="T10" i="1" s="1"/>
  <c r="U10" i="1" s="1"/>
  <c r="O10" i="1"/>
  <c r="K10" i="1"/>
  <c r="Z9" i="1"/>
  <c r="Z97" i="1" s="1"/>
  <c r="V9" i="1"/>
  <c r="S9" i="1"/>
  <c r="T9" i="1" s="1"/>
  <c r="U9" i="1" s="1"/>
  <c r="P9" i="1"/>
  <c r="O9" i="1"/>
  <c r="K9" i="1"/>
  <c r="Z8" i="1"/>
  <c r="Z96" i="1" s="1"/>
  <c r="V8" i="1"/>
  <c r="S8" i="1"/>
  <c r="T8" i="1" s="1"/>
  <c r="U8" i="1" s="1"/>
  <c r="Q8" i="1"/>
  <c r="O8" i="1"/>
  <c r="P8" i="1" s="1"/>
  <c r="K8" i="1"/>
  <c r="Z7" i="1"/>
  <c r="Z95" i="1" s="1"/>
  <c r="V7" i="1"/>
  <c r="S7" i="1"/>
  <c r="T7" i="1" s="1"/>
  <c r="U7" i="1" s="1"/>
  <c r="P7" i="1"/>
  <c r="O7" i="1"/>
  <c r="K7" i="1"/>
  <c r="Z6" i="1"/>
  <c r="Z94" i="1" s="1"/>
  <c r="V6" i="1"/>
  <c r="S6" i="1"/>
  <c r="T6" i="1" s="1"/>
  <c r="U6" i="1" s="1"/>
  <c r="O6" i="1"/>
  <c r="K6" i="1"/>
  <c r="V2" i="1"/>
  <c r="S2" i="1"/>
  <c r="Z1" i="1"/>
  <c r="Q65" i="1" l="1"/>
  <c r="P68" i="1"/>
  <c r="Q68" i="1"/>
  <c r="Q119" i="1"/>
  <c r="Q139" i="1"/>
  <c r="P78" i="1"/>
  <c r="Q78" i="1"/>
  <c r="Q17" i="1"/>
  <c r="P17" i="1"/>
  <c r="Q26" i="1"/>
  <c r="P26" i="1"/>
  <c r="Q13" i="1"/>
  <c r="P13" i="1"/>
  <c r="Q22" i="1"/>
  <c r="Q21" i="1" s="1"/>
  <c r="P22" i="1"/>
  <c r="Q30" i="1"/>
  <c r="P30" i="1"/>
  <c r="W84" i="1"/>
  <c r="Q85" i="1"/>
  <c r="P88" i="1"/>
  <c r="P48" i="1"/>
  <c r="Q48" i="1"/>
  <c r="Q47" i="1" s="1"/>
  <c r="W171" i="1"/>
  <c r="W175" i="1"/>
  <c r="W192" i="1"/>
  <c r="Q69" i="1"/>
  <c r="Q79" i="1"/>
  <c r="Q102" i="1"/>
  <c r="Q156" i="1"/>
  <c r="W161" i="1"/>
  <c r="Q166" i="1"/>
  <c r="W169" i="1"/>
  <c r="W173" i="1"/>
  <c r="W177" i="1"/>
  <c r="W182" i="1"/>
  <c r="Q191" i="1"/>
  <c r="Q201" i="1"/>
  <c r="W216" i="1"/>
  <c r="W217" i="1"/>
  <c r="Q218" i="1"/>
  <c r="Q234" i="1"/>
  <c r="Q239" i="1"/>
  <c r="Q240" i="1"/>
  <c r="Q160" i="1"/>
  <c r="W167" i="1"/>
  <c r="W11" i="1"/>
  <c r="Q12" i="1"/>
  <c r="Q15" i="1"/>
  <c r="Q20" i="1"/>
  <c r="Q24" i="1"/>
  <c r="Q29" i="1"/>
  <c r="Q34" i="1"/>
  <c r="Q33" i="1" s="1"/>
  <c r="Q42" i="1"/>
  <c r="Q60" i="1"/>
  <c r="Q59" i="1" s="1"/>
  <c r="Q64" i="1"/>
  <c r="Q73" i="1"/>
  <c r="Q103" i="1"/>
  <c r="Q106" i="1"/>
  <c r="Q111" i="1"/>
  <c r="Q114" i="1"/>
  <c r="Q125" i="1"/>
  <c r="Q131" i="1"/>
  <c r="Q130" i="1" s="1"/>
  <c r="Q122" i="1" s="1"/>
  <c r="Q143" i="1"/>
  <c r="Q162" i="1"/>
  <c r="W168" i="1"/>
  <c r="Q169" i="1"/>
  <c r="W176" i="1"/>
  <c r="Q177" i="1"/>
  <c r="W180" i="1"/>
  <c r="W181" i="1"/>
  <c r="Q194" i="1"/>
  <c r="Q193" i="1" s="1"/>
  <c r="Q203" i="1"/>
  <c r="Q205" i="1"/>
  <c r="W213" i="1"/>
  <c r="Q216" i="1"/>
  <c r="W229" i="1"/>
  <c r="Q230" i="1"/>
  <c r="Q247" i="1"/>
  <c r="Q252" i="1"/>
  <c r="Q250" i="1" s="1"/>
  <c r="W179" i="1"/>
  <c r="Q197" i="1"/>
  <c r="Q202" i="1"/>
  <c r="Q220" i="1"/>
  <c r="Q256" i="1"/>
  <c r="Q97" i="1"/>
  <c r="Q72" i="1"/>
  <c r="Q96" i="1"/>
  <c r="Q105" i="1"/>
  <c r="Q126" i="1"/>
  <c r="Q129" i="1"/>
  <c r="Q144" i="1"/>
  <c r="Q149" i="1"/>
  <c r="Q163" i="1"/>
  <c r="W170" i="1"/>
  <c r="W174" i="1"/>
  <c r="W178" i="1"/>
  <c r="Q189" i="1"/>
  <c r="W190" i="1"/>
  <c r="W191" i="1"/>
  <c r="W199" i="1"/>
  <c r="Q200" i="1"/>
  <c r="W218" i="1"/>
  <c r="Q231" i="1"/>
  <c r="Q246" i="1"/>
  <c r="Q254" i="1"/>
  <c r="W107" i="1"/>
  <c r="W230" i="1"/>
  <c r="W72" i="1"/>
  <c r="W146" i="1"/>
  <c r="W209" i="1"/>
  <c r="X209" i="1" s="1"/>
  <c r="AA209" i="1" s="1"/>
  <c r="AB209" i="1" s="1"/>
  <c r="AB208" i="1" s="1"/>
  <c r="W220" i="1"/>
  <c r="W235" i="1"/>
  <c r="Q174" i="1"/>
  <c r="W120" i="1"/>
  <c r="X120" i="1" s="1"/>
  <c r="AA120" i="1" s="1"/>
  <c r="AB120" i="1" s="1"/>
  <c r="W152" i="1"/>
  <c r="X152" i="1" s="1"/>
  <c r="AA152" i="1" s="1"/>
  <c r="AB152" i="1" s="1"/>
  <c r="X161" i="1"/>
  <c r="AA161" i="1" s="1"/>
  <c r="Q86" i="1"/>
  <c r="W89" i="1"/>
  <c r="X89" i="1" s="1"/>
  <c r="AA89" i="1" s="1"/>
  <c r="W165" i="1"/>
  <c r="W201" i="1"/>
  <c r="W236" i="1"/>
  <c r="W112" i="1"/>
  <c r="X112" i="1" s="1"/>
  <c r="AA112" i="1" s="1"/>
  <c r="AB112" i="1" s="1"/>
  <c r="W10" i="1"/>
  <c r="W32" i="1"/>
  <c r="W81" i="1"/>
  <c r="X81" i="1" s="1"/>
  <c r="AA81" i="1" s="1"/>
  <c r="W100" i="1"/>
  <c r="X100" i="1" s="1"/>
  <c r="AA100" i="1" s="1"/>
  <c r="W188" i="1"/>
  <c r="W205" i="1"/>
  <c r="X205" i="1" s="1"/>
  <c r="AA205" i="1" s="1"/>
  <c r="AB205" i="1" s="1"/>
  <c r="W231" i="1"/>
  <c r="X231" i="1" s="1"/>
  <c r="AA231" i="1" s="1"/>
  <c r="AB231" i="1" s="1"/>
  <c r="W7" i="1"/>
  <c r="X7" i="1" s="1"/>
  <c r="AA7" i="1" s="1"/>
  <c r="AB7" i="1" s="1"/>
  <c r="W60" i="1"/>
  <c r="W110" i="1"/>
  <c r="X110" i="1" s="1"/>
  <c r="AA110" i="1" s="1"/>
  <c r="AB110" i="1" s="1"/>
  <c r="W118" i="1"/>
  <c r="X118" i="1" s="1"/>
  <c r="AA118" i="1" s="1"/>
  <c r="AB118" i="1" s="1"/>
  <c r="Q128" i="1"/>
  <c r="Q147" i="1"/>
  <c r="Q165" i="1"/>
  <c r="Q196" i="1"/>
  <c r="X217" i="1"/>
  <c r="AA217" i="1" s="1"/>
  <c r="AB217" i="1" s="1"/>
  <c r="W223" i="1"/>
  <c r="W57" i="1"/>
  <c r="W78" i="1"/>
  <c r="X78" i="1" s="1"/>
  <c r="AA78" i="1" s="1"/>
  <c r="AB78" i="1" s="1"/>
  <c r="W141" i="1"/>
  <c r="X141" i="1" s="1"/>
  <c r="AA141" i="1" s="1"/>
  <c r="AB141" i="1" s="1"/>
  <c r="W147" i="1"/>
  <c r="W151" i="1"/>
  <c r="X151" i="1" s="1"/>
  <c r="AA151" i="1" s="1"/>
  <c r="AB151" i="1" s="1"/>
  <c r="AB150" i="1" s="1"/>
  <c r="W200" i="1"/>
  <c r="X200" i="1" s="1"/>
  <c r="AA200" i="1" s="1"/>
  <c r="AB200" i="1" s="1"/>
  <c r="W225" i="1"/>
  <c r="X225" i="1" s="1"/>
  <c r="AA225" i="1" s="1"/>
  <c r="AB225" i="1" s="1"/>
  <c r="Q62" i="1"/>
  <c r="W68" i="1"/>
  <c r="Q153" i="1"/>
  <c r="W154" i="1"/>
  <c r="X154" i="1" s="1"/>
  <c r="AA154" i="1" s="1"/>
  <c r="W74" i="1"/>
  <c r="X74" i="1" s="1"/>
  <c r="AA74" i="1" s="1"/>
  <c r="AB74" i="1" s="1"/>
  <c r="W62" i="1"/>
  <c r="X62" i="1" s="1"/>
  <c r="AA62" i="1" s="1"/>
  <c r="AB62" i="1" s="1"/>
  <c r="W104" i="1"/>
  <c r="X104" i="1" s="1"/>
  <c r="AA104" i="1" s="1"/>
  <c r="AB104" i="1" s="1"/>
  <c r="W116" i="1"/>
  <c r="X116" i="1" s="1"/>
  <c r="AA116" i="1" s="1"/>
  <c r="AB116" i="1" s="1"/>
  <c r="W6" i="1"/>
  <c r="X6" i="1" s="1"/>
  <c r="AA6" i="1" s="1"/>
  <c r="AB6" i="1" s="1"/>
  <c r="AB5" i="1" s="1"/>
  <c r="AB4" i="1" s="1"/>
  <c r="W70" i="1"/>
  <c r="X70" i="1" s="1"/>
  <c r="AA70" i="1" s="1"/>
  <c r="AB70" i="1" s="1"/>
  <c r="W103" i="1"/>
  <c r="X103" i="1" s="1"/>
  <c r="AA103" i="1" s="1"/>
  <c r="AB103" i="1" s="1"/>
  <c r="W136" i="1"/>
  <c r="X136" i="1"/>
  <c r="AA136" i="1" s="1"/>
  <c r="W41" i="1"/>
  <c r="X41" i="1" s="1"/>
  <c r="AA41" i="1" s="1"/>
  <c r="AB41" i="1" s="1"/>
  <c r="W66" i="1"/>
  <c r="X66" i="1" s="1"/>
  <c r="AA66" i="1" s="1"/>
  <c r="AB66" i="1" s="1"/>
  <c r="W86" i="1"/>
  <c r="X86" i="1" s="1"/>
  <c r="AA86" i="1" s="1"/>
  <c r="AB86" i="1" s="1"/>
  <c r="Q74" i="1"/>
  <c r="Q98" i="1"/>
  <c r="Q104" i="1"/>
  <c r="W114" i="1"/>
  <c r="X114" i="1" s="1"/>
  <c r="AA114" i="1" s="1"/>
  <c r="AB114" i="1" s="1"/>
  <c r="X146" i="1"/>
  <c r="AA146" i="1" s="1"/>
  <c r="AB146" i="1" s="1"/>
  <c r="AB145" i="1" s="1"/>
  <c r="AB161" i="1"/>
  <c r="X189" i="1"/>
  <c r="AA189" i="1" s="1"/>
  <c r="AB189" i="1" s="1"/>
  <c r="X213" i="1"/>
  <c r="AA213" i="1" s="1"/>
  <c r="AB213" i="1" s="1"/>
  <c r="AB212" i="1" s="1"/>
  <c r="AB211" i="1" s="1"/>
  <c r="X229" i="1"/>
  <c r="AA229" i="1" s="1"/>
  <c r="AB229" i="1" s="1"/>
  <c r="AB228" i="1" s="1"/>
  <c r="AB227" i="1" s="1"/>
  <c r="W51" i="1"/>
  <c r="X51" i="1" s="1"/>
  <c r="AA51" i="1" s="1"/>
  <c r="AB51" i="1" s="1"/>
  <c r="AB50" i="1" s="1"/>
  <c r="W53" i="1"/>
  <c r="X53" i="1" s="1"/>
  <c r="AA53" i="1" s="1"/>
  <c r="AB53" i="1" s="1"/>
  <c r="Q81" i="1"/>
  <c r="Q80" i="1" s="1"/>
  <c r="Q87" i="1"/>
  <c r="W105" i="1"/>
  <c r="X105" i="1" s="1"/>
  <c r="AA105" i="1" s="1"/>
  <c r="AB105" i="1" s="1"/>
  <c r="Q133" i="1"/>
  <c r="Q140" i="1"/>
  <c r="W156" i="1"/>
  <c r="X156" i="1" s="1"/>
  <c r="AA156" i="1" s="1"/>
  <c r="AB156" i="1" s="1"/>
  <c r="Q164" i="1"/>
  <c r="Q183" i="1"/>
  <c r="X192" i="1"/>
  <c r="AA192" i="1" s="1"/>
  <c r="AB192" i="1" s="1"/>
  <c r="Q210" i="1"/>
  <c r="Q241" i="1"/>
  <c r="X37" i="1"/>
  <c r="AA37" i="1" s="1"/>
  <c r="AB37" i="1" s="1"/>
  <c r="Q94" i="1"/>
  <c r="Q57" i="1"/>
  <c r="Q70" i="1"/>
  <c r="W102" i="1"/>
  <c r="X102" i="1" s="1"/>
  <c r="AA102" i="1" s="1"/>
  <c r="AB102" i="1" s="1"/>
  <c r="W143" i="1"/>
  <c r="X143" i="1" s="1"/>
  <c r="AA143" i="1" s="1"/>
  <c r="AB143" i="1" s="1"/>
  <c r="Q159" i="1"/>
  <c r="Q172" i="1"/>
  <c r="Q195" i="1"/>
  <c r="Q198" i="1"/>
  <c r="W224" i="1"/>
  <c r="X224" i="1" s="1"/>
  <c r="AA224" i="1" s="1"/>
  <c r="AB224" i="1" s="1"/>
  <c r="Q235" i="1"/>
  <c r="Q249" i="1"/>
  <c r="X223" i="1"/>
  <c r="AA223" i="1" s="1"/>
  <c r="AB223" i="1" s="1"/>
  <c r="AB222" i="1" s="1"/>
  <c r="W172" i="1"/>
  <c r="X172" i="1" s="1"/>
  <c r="AA172" i="1" s="1"/>
  <c r="AB172" i="1" s="1"/>
  <c r="W45" i="1"/>
  <c r="X45" i="1" s="1"/>
  <c r="AA45" i="1" s="1"/>
  <c r="AB45" i="1" s="1"/>
  <c r="Q46" i="1"/>
  <c r="Q38" i="1"/>
  <c r="W9" i="1"/>
  <c r="X9" i="1" s="1"/>
  <c r="AA9" i="1" s="1"/>
  <c r="AB9" i="1" s="1"/>
  <c r="W12" i="1"/>
  <c r="X12" i="1" s="1"/>
  <c r="AA12" i="1" s="1"/>
  <c r="AB12" i="1" s="1"/>
  <c r="W14" i="1"/>
  <c r="X14" i="1" s="1"/>
  <c r="AA14" i="1" s="1"/>
  <c r="AB14" i="1" s="1"/>
  <c r="W22" i="1"/>
  <c r="X22" i="1" s="1"/>
  <c r="AA22" i="1" s="1"/>
  <c r="W24" i="1"/>
  <c r="X24" i="1" s="1"/>
  <c r="AA24" i="1" s="1"/>
  <c r="AB24" i="1" s="1"/>
  <c r="W29" i="1"/>
  <c r="X29" i="1" s="1"/>
  <c r="AA29" i="1" s="1"/>
  <c r="AB29" i="1" s="1"/>
  <c r="W31" i="1"/>
  <c r="X31" i="1" s="1"/>
  <c r="AA31" i="1" s="1"/>
  <c r="AB31" i="1" s="1"/>
  <c r="W65" i="1"/>
  <c r="X65" i="1" s="1"/>
  <c r="AA65" i="1" s="1"/>
  <c r="AB65" i="1" s="1"/>
  <c r="W71" i="1"/>
  <c r="X71" i="1" s="1"/>
  <c r="AA71" i="1" s="1"/>
  <c r="AB71" i="1" s="1"/>
  <c r="Q9" i="1"/>
  <c r="X11" i="1"/>
  <c r="AA11" i="1" s="1"/>
  <c r="AB11" i="1" s="1"/>
  <c r="AB97" i="1"/>
  <c r="W13" i="1"/>
  <c r="X13" i="1" s="1"/>
  <c r="AA13" i="1" s="1"/>
  <c r="AB13" i="1" s="1"/>
  <c r="W15" i="1"/>
  <c r="X15" i="1" s="1"/>
  <c r="AA15" i="1" s="1"/>
  <c r="AB15" i="1" s="1"/>
  <c r="W20" i="1"/>
  <c r="X20" i="1" s="1"/>
  <c r="AA20" i="1" s="1"/>
  <c r="AB20" i="1" s="1"/>
  <c r="W23" i="1"/>
  <c r="X23" i="1" s="1"/>
  <c r="AA23" i="1" s="1"/>
  <c r="AB23" i="1" s="1"/>
  <c r="W30" i="1"/>
  <c r="X30" i="1" s="1"/>
  <c r="AA30" i="1" s="1"/>
  <c r="AB30" i="1" s="1"/>
  <c r="W54" i="1"/>
  <c r="X54" i="1" s="1"/>
  <c r="AA54" i="1" s="1"/>
  <c r="AB54" i="1" s="1"/>
  <c r="W63" i="1"/>
  <c r="X63" i="1"/>
  <c r="AA63" i="1" s="1"/>
  <c r="AB63" i="1" s="1"/>
  <c r="W73" i="1"/>
  <c r="X73" i="1" s="1"/>
  <c r="AA73" i="1" s="1"/>
  <c r="AB73" i="1" s="1"/>
  <c r="W87" i="1"/>
  <c r="X87" i="1" s="1"/>
  <c r="AA87" i="1" s="1"/>
  <c r="AB87" i="1" s="1"/>
  <c r="P6" i="1"/>
  <c r="Q6" i="1"/>
  <c r="Q5" i="1" s="1"/>
  <c r="Q4" i="1" s="1"/>
  <c r="W16" i="1"/>
  <c r="X16" i="1" s="1"/>
  <c r="AA16" i="1" s="1"/>
  <c r="AB16" i="1" s="1"/>
  <c r="W18" i="1"/>
  <c r="X18" i="1" s="1"/>
  <c r="AA18" i="1" s="1"/>
  <c r="AB18" i="1" s="1"/>
  <c r="W26" i="1"/>
  <c r="X26" i="1"/>
  <c r="AA26" i="1" s="1"/>
  <c r="AB26" i="1" s="1"/>
  <c r="W28" i="1"/>
  <c r="X28" i="1" s="1"/>
  <c r="AA28" i="1" s="1"/>
  <c r="AB28" i="1" s="1"/>
  <c r="W61" i="1"/>
  <c r="X61" i="1" s="1"/>
  <c r="AA61" i="1" s="1"/>
  <c r="AB61" i="1" s="1"/>
  <c r="W67" i="1"/>
  <c r="X67" i="1" s="1"/>
  <c r="AA67" i="1" s="1"/>
  <c r="AB67" i="1" s="1"/>
  <c r="W79" i="1"/>
  <c r="X79" i="1"/>
  <c r="AA79" i="1" s="1"/>
  <c r="AB79" i="1" s="1"/>
  <c r="W82" i="1"/>
  <c r="X82" i="1" s="1"/>
  <c r="AA82" i="1" s="1"/>
  <c r="AB82" i="1" s="1"/>
  <c r="W85" i="1"/>
  <c r="X85" i="1" s="1"/>
  <c r="AA85" i="1" s="1"/>
  <c r="AB85" i="1" s="1"/>
  <c r="Q127" i="1"/>
  <c r="P123" i="1"/>
  <c r="W153" i="1"/>
  <c r="X153" i="1" s="1"/>
  <c r="AA153" i="1" s="1"/>
  <c r="AB153" i="1" s="1"/>
  <c r="Z155" i="1"/>
  <c r="Q155" i="1" s="1"/>
  <c r="Z154" i="1"/>
  <c r="Q154" i="1" s="1"/>
  <c r="Z93" i="1"/>
  <c r="Q93" i="1" s="1"/>
  <c r="Z89" i="1"/>
  <c r="Q89" i="1" s="1"/>
  <c r="Z92" i="1"/>
  <c r="Q92" i="1" s="1"/>
  <c r="Z90" i="1"/>
  <c r="Q90" i="1" s="1"/>
  <c r="Z91" i="1"/>
  <c r="Q91" i="1" s="1"/>
  <c r="W8" i="1"/>
  <c r="X8" i="1" s="1"/>
  <c r="AA8" i="1" s="1"/>
  <c r="AB8" i="1" s="1"/>
  <c r="P10" i="1"/>
  <c r="Q10" i="1"/>
  <c r="W17" i="1"/>
  <c r="X17" i="1" s="1"/>
  <c r="AA17" i="1" s="1"/>
  <c r="AB17" i="1" s="1"/>
  <c r="W19" i="1"/>
  <c r="X19" i="1" s="1"/>
  <c r="AA19" i="1" s="1"/>
  <c r="AB19" i="1" s="1"/>
  <c r="W25" i="1"/>
  <c r="X25" i="1" s="1"/>
  <c r="AA25" i="1" s="1"/>
  <c r="AB25" i="1" s="1"/>
  <c r="W27" i="1"/>
  <c r="X27" i="1" s="1"/>
  <c r="AA27" i="1" s="1"/>
  <c r="AB27" i="1" s="1"/>
  <c r="W36" i="1"/>
  <c r="X36" i="1" s="1"/>
  <c r="AA36" i="1" s="1"/>
  <c r="AB36" i="1" s="1"/>
  <c r="W40" i="1"/>
  <c r="X40" i="1" s="1"/>
  <c r="AA40" i="1" s="1"/>
  <c r="AB40" i="1" s="1"/>
  <c r="W44" i="1"/>
  <c r="X44" i="1" s="1"/>
  <c r="AA44" i="1" s="1"/>
  <c r="AB44" i="1" s="1"/>
  <c r="W49" i="1"/>
  <c r="X49" i="1" s="1"/>
  <c r="AA49" i="1" s="1"/>
  <c r="AB49" i="1" s="1"/>
  <c r="W52" i="1"/>
  <c r="X52" i="1" s="1"/>
  <c r="AA52" i="1" s="1"/>
  <c r="W56" i="1"/>
  <c r="X56" i="1" s="1"/>
  <c r="AA56" i="1" s="1"/>
  <c r="AB56" i="1" s="1"/>
  <c r="W58" i="1"/>
  <c r="X58" i="1" s="1"/>
  <c r="AA58" i="1" s="1"/>
  <c r="AB58" i="1" s="1"/>
  <c r="W69" i="1"/>
  <c r="X69" i="1" s="1"/>
  <c r="AA69" i="1" s="1"/>
  <c r="AB69" i="1" s="1"/>
  <c r="W77" i="1"/>
  <c r="X77" i="1" s="1"/>
  <c r="AA77" i="1" s="1"/>
  <c r="W142" i="1"/>
  <c r="X142" i="1" s="1"/>
  <c r="AA142" i="1" s="1"/>
  <c r="AB142" i="1" s="1"/>
  <c r="X10" i="1"/>
  <c r="AA10" i="1" s="1"/>
  <c r="AB10" i="1" s="1"/>
  <c r="P37" i="1"/>
  <c r="Q37" i="1"/>
  <c r="P41" i="1"/>
  <c r="P33" i="1" s="1"/>
  <c r="Q41" i="1"/>
  <c r="P45" i="1"/>
  <c r="Q45" i="1"/>
  <c r="W48" i="1"/>
  <c r="X48" i="1" s="1"/>
  <c r="AA48" i="1" s="1"/>
  <c r="P51" i="1"/>
  <c r="Q51" i="1"/>
  <c r="Q50" i="1" s="1"/>
  <c r="P112" i="1"/>
  <c r="Q112" i="1"/>
  <c r="P116" i="1"/>
  <c r="Q116" i="1"/>
  <c r="P120" i="1"/>
  <c r="Q120" i="1"/>
  <c r="W129" i="1"/>
  <c r="X129" i="1" s="1"/>
  <c r="AA129" i="1" s="1"/>
  <c r="AB129" i="1" s="1"/>
  <c r="W139" i="1"/>
  <c r="X139" i="1" s="1"/>
  <c r="AA139" i="1" s="1"/>
  <c r="AB139" i="1" s="1"/>
  <c r="P150" i="1"/>
  <c r="Q151" i="1"/>
  <c r="Q150" i="1" s="1"/>
  <c r="W160" i="1"/>
  <c r="X160" i="1" s="1"/>
  <c r="AA160" i="1" s="1"/>
  <c r="AB160" i="1" s="1"/>
  <c r="W183" i="1"/>
  <c r="X183" i="1" s="1"/>
  <c r="AA183" i="1" s="1"/>
  <c r="AB183" i="1" s="1"/>
  <c r="W187" i="1"/>
  <c r="X187" i="1" s="1"/>
  <c r="AA187" i="1" s="1"/>
  <c r="AB187" i="1" s="1"/>
  <c r="P229" i="1"/>
  <c r="Q229" i="1"/>
  <c r="Q228" i="1" s="1"/>
  <c r="Q227" i="1" s="1"/>
  <c r="W238" i="1"/>
  <c r="X238" i="1" s="1"/>
  <c r="AA238" i="1" s="1"/>
  <c r="AB238" i="1" s="1"/>
  <c r="W246" i="1"/>
  <c r="X246" i="1" s="1"/>
  <c r="AA246" i="1" s="1"/>
  <c r="AB246" i="1" s="1"/>
  <c r="W247" i="1"/>
  <c r="X247" i="1" s="1"/>
  <c r="AA247" i="1" s="1"/>
  <c r="AB247" i="1" s="1"/>
  <c r="W252" i="1"/>
  <c r="X252" i="1" s="1"/>
  <c r="AA252" i="1" s="1"/>
  <c r="W254" i="1"/>
  <c r="X254" i="1" s="1"/>
  <c r="AA254" i="1" s="1"/>
  <c r="AB254" i="1" s="1"/>
  <c r="W256" i="1"/>
  <c r="X256" i="1" s="1"/>
  <c r="AA256" i="1" s="1"/>
  <c r="AB256" i="1" s="1"/>
  <c r="P63" i="1"/>
  <c r="Q63" i="1"/>
  <c r="P67" i="1"/>
  <c r="Q67" i="1"/>
  <c r="P71" i="1"/>
  <c r="Q71" i="1"/>
  <c r="P77" i="1"/>
  <c r="P76" i="1" s="1"/>
  <c r="Q77" i="1"/>
  <c r="Q76" i="1" s="1"/>
  <c r="W124" i="1"/>
  <c r="X124" i="1" s="1"/>
  <c r="AA124" i="1" s="1"/>
  <c r="W132" i="1"/>
  <c r="X132" i="1" s="1"/>
  <c r="AA132" i="1" s="1"/>
  <c r="AB132" i="1" s="1"/>
  <c r="P145" i="1"/>
  <c r="Q146" i="1"/>
  <c r="Q145" i="1" s="1"/>
  <c r="W166" i="1"/>
  <c r="X166" i="1" s="1"/>
  <c r="AA166" i="1" s="1"/>
  <c r="AB166" i="1" s="1"/>
  <c r="W184" i="1"/>
  <c r="X184" i="1" s="1"/>
  <c r="AA184" i="1" s="1"/>
  <c r="AB184" i="1" s="1"/>
  <c r="W195" i="1"/>
  <c r="X195" i="1" s="1"/>
  <c r="AA195" i="1" s="1"/>
  <c r="AB195" i="1" s="1"/>
  <c r="W233" i="1"/>
  <c r="X233" i="1" s="1"/>
  <c r="AA233" i="1" s="1"/>
  <c r="AB233" i="1" s="1"/>
  <c r="W239" i="1"/>
  <c r="X239" i="1" s="1"/>
  <c r="AA239" i="1" s="1"/>
  <c r="AB239" i="1" s="1"/>
  <c r="Q95" i="1"/>
  <c r="Q99" i="1"/>
  <c r="Q7" i="1"/>
  <c r="Q11" i="1"/>
  <c r="X32" i="1"/>
  <c r="AA32" i="1" s="1"/>
  <c r="AB32" i="1" s="1"/>
  <c r="Q36" i="1"/>
  <c r="Q40" i="1"/>
  <c r="Q44" i="1"/>
  <c r="Q52" i="1"/>
  <c r="P62" i="1"/>
  <c r="P66" i="1"/>
  <c r="P59" i="1" s="1"/>
  <c r="P70" i="1"/>
  <c r="P74" i="1"/>
  <c r="X99" i="1"/>
  <c r="AA99" i="1" s="1"/>
  <c r="AB99" i="1" s="1"/>
  <c r="Q109" i="1"/>
  <c r="Q108" i="1" s="1"/>
  <c r="Q113" i="1"/>
  <c r="Q117" i="1"/>
  <c r="Q121" i="1"/>
  <c r="Q136" i="1"/>
  <c r="AB136" i="1"/>
  <c r="X167" i="1"/>
  <c r="AA167" i="1" s="1"/>
  <c r="AB167" i="1" s="1"/>
  <c r="X170" i="1"/>
  <c r="AA170" i="1" s="1"/>
  <c r="AB170" i="1" s="1"/>
  <c r="X171" i="1"/>
  <c r="AA171" i="1" s="1"/>
  <c r="AB171" i="1" s="1"/>
  <c r="X174" i="1"/>
  <c r="AA174" i="1" s="1"/>
  <c r="AB174" i="1" s="1"/>
  <c r="X175" i="1"/>
  <c r="AA175" i="1" s="1"/>
  <c r="AB175" i="1" s="1"/>
  <c r="X178" i="1"/>
  <c r="AA178" i="1" s="1"/>
  <c r="AB178" i="1" s="1"/>
  <c r="X179" i="1"/>
  <c r="AA179" i="1" s="1"/>
  <c r="AB179" i="1" s="1"/>
  <c r="X182" i="1"/>
  <c r="AA182" i="1" s="1"/>
  <c r="AB182" i="1" s="1"/>
  <c r="Q199" i="1"/>
  <c r="X199" i="1"/>
  <c r="AA199" i="1" s="1"/>
  <c r="AB199" i="1" s="1"/>
  <c r="Q207" i="1"/>
  <c r="Q206" i="1" s="1"/>
  <c r="Q221" i="1"/>
  <c r="P32" i="1"/>
  <c r="P21" i="1" s="1"/>
  <c r="Q32" i="1"/>
  <c r="W35" i="1"/>
  <c r="X35" i="1" s="1"/>
  <c r="AA35" i="1" s="1"/>
  <c r="AB35" i="1" s="1"/>
  <c r="W39" i="1"/>
  <c r="X39" i="1" s="1"/>
  <c r="AA39" i="1" s="1"/>
  <c r="AB39" i="1" s="1"/>
  <c r="W43" i="1"/>
  <c r="X43" i="1" s="1"/>
  <c r="AA43" i="1" s="1"/>
  <c r="AB43" i="1" s="1"/>
  <c r="P53" i="1"/>
  <c r="Q53" i="1"/>
  <c r="W91" i="1"/>
  <c r="X91" i="1" s="1"/>
  <c r="AA91" i="1" s="1"/>
  <c r="AB91" i="1" s="1"/>
  <c r="W95" i="1"/>
  <c r="X95" i="1" s="1"/>
  <c r="AA95" i="1" s="1"/>
  <c r="AB95" i="1" s="1"/>
  <c r="W109" i="1"/>
  <c r="X109" i="1" s="1"/>
  <c r="AA109" i="1" s="1"/>
  <c r="W113" i="1"/>
  <c r="X113" i="1" s="1"/>
  <c r="AA113" i="1" s="1"/>
  <c r="AB113" i="1" s="1"/>
  <c r="W117" i="1"/>
  <c r="X117" i="1" s="1"/>
  <c r="AA117" i="1" s="1"/>
  <c r="AB117" i="1" s="1"/>
  <c r="W121" i="1"/>
  <c r="X121" i="1" s="1"/>
  <c r="AA121" i="1" s="1"/>
  <c r="AB121" i="1" s="1"/>
  <c r="W127" i="1"/>
  <c r="X127" i="1" s="1"/>
  <c r="AA127" i="1" s="1"/>
  <c r="AB127" i="1" s="1"/>
  <c r="W135" i="1"/>
  <c r="X135" i="1" s="1"/>
  <c r="AA135" i="1" s="1"/>
  <c r="AB135" i="1" s="1"/>
  <c r="Q138" i="1"/>
  <c r="Q137" i="1" s="1"/>
  <c r="P137" i="1"/>
  <c r="W158" i="1"/>
  <c r="X158" i="1" s="1"/>
  <c r="AA158" i="1" s="1"/>
  <c r="AB158" i="1" s="1"/>
  <c r="W185" i="1"/>
  <c r="X185" i="1" s="1"/>
  <c r="AA185" i="1" s="1"/>
  <c r="AB185" i="1" s="1"/>
  <c r="W198" i="1"/>
  <c r="X198" i="1" s="1"/>
  <c r="AA198" i="1" s="1"/>
  <c r="AB198" i="1" s="1"/>
  <c r="W204" i="1"/>
  <c r="X204" i="1" s="1"/>
  <c r="AA204" i="1" s="1"/>
  <c r="AB204" i="1" s="1"/>
  <c r="W207" i="1"/>
  <c r="X207" i="1" s="1"/>
  <c r="AA207" i="1" s="1"/>
  <c r="P222" i="1"/>
  <c r="Q223" i="1"/>
  <c r="Q222" i="1" s="1"/>
  <c r="W234" i="1"/>
  <c r="X234" i="1" s="1"/>
  <c r="AA234" i="1" s="1"/>
  <c r="AB234" i="1" s="1"/>
  <c r="P54" i="1"/>
  <c r="Q54" i="1"/>
  <c r="P58" i="1"/>
  <c r="Q58" i="1"/>
  <c r="P82" i="1"/>
  <c r="Q82" i="1"/>
  <c r="W134" i="1"/>
  <c r="X134" i="1" s="1"/>
  <c r="AA134" i="1" s="1"/>
  <c r="AB134" i="1" s="1"/>
  <c r="W140" i="1"/>
  <c r="X140" i="1" s="1"/>
  <c r="AA140" i="1" s="1"/>
  <c r="AB140" i="1" s="1"/>
  <c r="W164" i="1"/>
  <c r="X164" i="1" s="1"/>
  <c r="AA164" i="1" s="1"/>
  <c r="AB164" i="1" s="1"/>
  <c r="W186" i="1"/>
  <c r="X186" i="1" s="1"/>
  <c r="AA186" i="1" s="1"/>
  <c r="AB186" i="1" s="1"/>
  <c r="W197" i="1"/>
  <c r="X197" i="1" s="1"/>
  <c r="AA197" i="1" s="1"/>
  <c r="AB197" i="1" s="1"/>
  <c r="P208" i="1"/>
  <c r="Q209" i="1"/>
  <c r="Q208" i="1" s="1"/>
  <c r="W210" i="1"/>
  <c r="X210" i="1" s="1"/>
  <c r="AA210" i="1" s="1"/>
  <c r="W241" i="1"/>
  <c r="X241" i="1" s="1"/>
  <c r="AA241" i="1" s="1"/>
  <c r="AB241" i="1" s="1"/>
  <c r="P242" i="1"/>
  <c r="Q242" i="1"/>
  <c r="W245" i="1"/>
  <c r="X245" i="1" s="1"/>
  <c r="AA245" i="1" s="1"/>
  <c r="AB245" i="1" s="1"/>
  <c r="Q14" i="1"/>
  <c r="Q18" i="1"/>
  <c r="Q23" i="1"/>
  <c r="Q27" i="1"/>
  <c r="Q31" i="1"/>
  <c r="W55" i="1"/>
  <c r="X55" i="1" s="1"/>
  <c r="AA55" i="1" s="1"/>
  <c r="AB55" i="1" s="1"/>
  <c r="X57" i="1"/>
  <c r="AA57" i="1" s="1"/>
  <c r="AB57" i="1" s="1"/>
  <c r="X60" i="1"/>
  <c r="AA60" i="1" s="1"/>
  <c r="X64" i="1"/>
  <c r="AA64" i="1" s="1"/>
  <c r="AB64" i="1" s="1"/>
  <c r="X68" i="1"/>
  <c r="AA68" i="1" s="1"/>
  <c r="AB68" i="1" s="1"/>
  <c r="X72" i="1"/>
  <c r="AA72" i="1" s="1"/>
  <c r="AB72" i="1" s="1"/>
  <c r="X84" i="1"/>
  <c r="AA84" i="1" s="1"/>
  <c r="X107" i="1"/>
  <c r="AA107" i="1" s="1"/>
  <c r="AB107" i="1" s="1"/>
  <c r="W133" i="1"/>
  <c r="X133" i="1" s="1"/>
  <c r="AA133" i="1" s="1"/>
  <c r="AB133" i="1" s="1"/>
  <c r="X147" i="1"/>
  <c r="AA147" i="1" s="1"/>
  <c r="AB147" i="1" s="1"/>
  <c r="X165" i="1"/>
  <c r="AA165" i="1" s="1"/>
  <c r="AB165" i="1" s="1"/>
  <c r="W196" i="1"/>
  <c r="X196" i="1" s="1"/>
  <c r="AA196" i="1" s="1"/>
  <c r="AB196" i="1" s="1"/>
  <c r="W34" i="1"/>
  <c r="X34" i="1" s="1"/>
  <c r="AA34" i="1" s="1"/>
  <c r="W38" i="1"/>
  <c r="X38" i="1" s="1"/>
  <c r="AA38" i="1" s="1"/>
  <c r="AB38" i="1" s="1"/>
  <c r="W42" i="1"/>
  <c r="X42" i="1" s="1"/>
  <c r="AA42" i="1" s="1"/>
  <c r="AB42" i="1" s="1"/>
  <c r="W46" i="1"/>
  <c r="X46" i="1" s="1"/>
  <c r="AA46" i="1" s="1"/>
  <c r="AB46" i="1" s="1"/>
  <c r="P47" i="1"/>
  <c r="Q49" i="1"/>
  <c r="P57" i="1"/>
  <c r="P81" i="1"/>
  <c r="P83" i="1"/>
  <c r="X90" i="1"/>
  <c r="AA90" i="1" s="1"/>
  <c r="X92" i="1"/>
  <c r="AA92" i="1" s="1"/>
  <c r="X94" i="1"/>
  <c r="AA94" i="1" s="1"/>
  <c r="AB94" i="1" s="1"/>
  <c r="X96" i="1"/>
  <c r="AA96" i="1" s="1"/>
  <c r="AB96" i="1" s="1"/>
  <c r="X98" i="1"/>
  <c r="AA98" i="1" s="1"/>
  <c r="AB98" i="1" s="1"/>
  <c r="Q100" i="1"/>
  <c r="Q88" i="1" s="1"/>
  <c r="W101" i="1"/>
  <c r="X101" i="1" s="1"/>
  <c r="AA101" i="1" s="1"/>
  <c r="AB101" i="1" s="1"/>
  <c r="W106" i="1"/>
  <c r="X106" i="1" s="1"/>
  <c r="AA106" i="1" s="1"/>
  <c r="AB106" i="1" s="1"/>
  <c r="W111" i="1"/>
  <c r="X111" i="1" s="1"/>
  <c r="AA111" i="1" s="1"/>
  <c r="AB111" i="1" s="1"/>
  <c r="W115" i="1"/>
  <c r="X115" i="1" s="1"/>
  <c r="AA115" i="1" s="1"/>
  <c r="AB115" i="1" s="1"/>
  <c r="W119" i="1"/>
  <c r="X119" i="1" s="1"/>
  <c r="AA119" i="1" s="1"/>
  <c r="AB119" i="1" s="1"/>
  <c r="W128" i="1"/>
  <c r="X128" i="1" s="1"/>
  <c r="AA128" i="1" s="1"/>
  <c r="AB128" i="1" s="1"/>
  <c r="W138" i="1"/>
  <c r="X138" i="1" s="1"/>
  <c r="AA138" i="1" s="1"/>
  <c r="W159" i="1"/>
  <c r="X159" i="1" s="1"/>
  <c r="AA159" i="1" s="1"/>
  <c r="AB159" i="1" s="1"/>
  <c r="Q188" i="1"/>
  <c r="X188" i="1"/>
  <c r="AA188" i="1" s="1"/>
  <c r="AB188" i="1" s="1"/>
  <c r="W126" i="1"/>
  <c r="X126" i="1" s="1"/>
  <c r="AA126" i="1" s="1"/>
  <c r="AB126" i="1" s="1"/>
  <c r="W131" i="1"/>
  <c r="X131" i="1" s="1"/>
  <c r="AA131" i="1" s="1"/>
  <c r="W144" i="1"/>
  <c r="X144" i="1" s="1"/>
  <c r="AA144" i="1" s="1"/>
  <c r="AB144" i="1" s="1"/>
  <c r="W149" i="1"/>
  <c r="X149" i="1" s="1"/>
  <c r="AA149" i="1" s="1"/>
  <c r="AB149" i="1" s="1"/>
  <c r="W157" i="1"/>
  <c r="X157" i="1" s="1"/>
  <c r="AA157" i="1" s="1"/>
  <c r="AB157" i="1" s="1"/>
  <c r="W163" i="1"/>
  <c r="X163" i="1" s="1"/>
  <c r="AA163" i="1" s="1"/>
  <c r="AB163" i="1" s="1"/>
  <c r="W194" i="1"/>
  <c r="X194" i="1" s="1"/>
  <c r="AA194" i="1" s="1"/>
  <c r="W202" i="1"/>
  <c r="X202" i="1" s="1"/>
  <c r="AA202" i="1" s="1"/>
  <c r="AB202" i="1" s="1"/>
  <c r="W221" i="1"/>
  <c r="X221" i="1" s="1"/>
  <c r="AA221" i="1" s="1"/>
  <c r="AB221" i="1" s="1"/>
  <c r="W249" i="1"/>
  <c r="X249" i="1" s="1"/>
  <c r="AA249" i="1" s="1"/>
  <c r="AB249" i="1" s="1"/>
  <c r="W253" i="1"/>
  <c r="X253" i="1" s="1"/>
  <c r="AA253" i="1" s="1"/>
  <c r="AB253" i="1" s="1"/>
  <c r="W255" i="1"/>
  <c r="X255" i="1" s="1"/>
  <c r="AA255" i="1" s="1"/>
  <c r="AB255" i="1" s="1"/>
  <c r="W257" i="1"/>
  <c r="X257" i="1" s="1"/>
  <c r="AA257" i="1" s="1"/>
  <c r="AB257" i="1" s="1"/>
  <c r="X125" i="1"/>
  <c r="AA125" i="1" s="1"/>
  <c r="AB125" i="1" s="1"/>
  <c r="P130" i="1"/>
  <c r="X148" i="1"/>
  <c r="AA148" i="1" s="1"/>
  <c r="AB148" i="1" s="1"/>
  <c r="X162" i="1"/>
  <c r="AA162" i="1" s="1"/>
  <c r="AB162" i="1" s="1"/>
  <c r="X168" i="1"/>
  <c r="AA168" i="1" s="1"/>
  <c r="AB168" i="1" s="1"/>
  <c r="X176" i="1"/>
  <c r="AA176" i="1" s="1"/>
  <c r="AB176" i="1" s="1"/>
  <c r="X180" i="1"/>
  <c r="AA180" i="1" s="1"/>
  <c r="AB180" i="1" s="1"/>
  <c r="I260" i="1"/>
  <c r="X190" i="1"/>
  <c r="AA190" i="1" s="1"/>
  <c r="AB190" i="1" s="1"/>
  <c r="P193" i="1"/>
  <c r="X201" i="1"/>
  <c r="AA201" i="1" s="1"/>
  <c r="AB201" i="1" s="1"/>
  <c r="X203" i="1"/>
  <c r="AA203" i="1" s="1"/>
  <c r="AB203" i="1" s="1"/>
  <c r="X216" i="1"/>
  <c r="AA216" i="1" s="1"/>
  <c r="AB216" i="1" s="1"/>
  <c r="X218" i="1"/>
  <c r="AA218" i="1" s="1"/>
  <c r="AB218" i="1" s="1"/>
  <c r="Q226" i="1"/>
  <c r="W240" i="1"/>
  <c r="X240" i="1" s="1"/>
  <c r="AA240" i="1" s="1"/>
  <c r="AB240" i="1" s="1"/>
  <c r="Q248" i="1"/>
  <c r="P250" i="1"/>
  <c r="W226" i="1"/>
  <c r="X226" i="1" s="1"/>
  <c r="AA226" i="1" s="1"/>
  <c r="AB226" i="1" s="1"/>
  <c r="W232" i="1"/>
  <c r="X232" i="1" s="1"/>
  <c r="AA232" i="1" s="1"/>
  <c r="AB232" i="1" s="1"/>
  <c r="P233" i="1"/>
  <c r="Q233" i="1"/>
  <c r="W237" i="1"/>
  <c r="X237" i="1" s="1"/>
  <c r="AA237" i="1" s="1"/>
  <c r="AB237" i="1" s="1"/>
  <c r="P238" i="1"/>
  <c r="Q238" i="1"/>
  <c r="W242" i="1"/>
  <c r="X242" i="1" s="1"/>
  <c r="AA242" i="1" s="1"/>
  <c r="AB242" i="1" s="1"/>
  <c r="P245" i="1"/>
  <c r="Q245" i="1"/>
  <c r="W248" i="1"/>
  <c r="X248" i="1" s="1"/>
  <c r="AA248" i="1" s="1"/>
  <c r="AB248" i="1" s="1"/>
  <c r="X169" i="1"/>
  <c r="AA169" i="1" s="1"/>
  <c r="AB169" i="1" s="1"/>
  <c r="X173" i="1"/>
  <c r="AA173" i="1" s="1"/>
  <c r="AB173" i="1" s="1"/>
  <c r="X177" i="1"/>
  <c r="AA177" i="1" s="1"/>
  <c r="AB177" i="1" s="1"/>
  <c r="X181" i="1"/>
  <c r="AA181" i="1" s="1"/>
  <c r="AB181" i="1" s="1"/>
  <c r="X191" i="1"/>
  <c r="AA191" i="1" s="1"/>
  <c r="AB191" i="1" s="1"/>
  <c r="P212" i="1"/>
  <c r="X230" i="1"/>
  <c r="AA230" i="1" s="1"/>
  <c r="AB230" i="1" s="1"/>
  <c r="Q232" i="1"/>
  <c r="X235" i="1"/>
  <c r="AA235" i="1" s="1"/>
  <c r="AB235" i="1" s="1"/>
  <c r="Q237" i="1"/>
  <c r="G260" i="1"/>
  <c r="X220" i="1"/>
  <c r="AA220" i="1" s="1"/>
  <c r="AB220" i="1" s="1"/>
  <c r="X236" i="1"/>
  <c r="AA236" i="1" s="1"/>
  <c r="AB236" i="1" s="1"/>
  <c r="Q257" i="1"/>
  <c r="AB92" i="1" l="1"/>
  <c r="AB93" i="1"/>
  <c r="AB155" i="1"/>
  <c r="AA137" i="1"/>
  <c r="AB138" i="1"/>
  <c r="AB137" i="1" s="1"/>
  <c r="AA76" i="1"/>
  <c r="AB77" i="1"/>
  <c r="AB76" i="1" s="1"/>
  <c r="AB52" i="1"/>
  <c r="AA50" i="1"/>
  <c r="AA33" i="1"/>
  <c r="AB34" i="1"/>
  <c r="AB33" i="1" s="1"/>
  <c r="AA108" i="1"/>
  <c r="AB109" i="1"/>
  <c r="AB108" i="1" s="1"/>
  <c r="AB22" i="1"/>
  <c r="AB21" i="1" s="1"/>
  <c r="AA21" i="1"/>
  <c r="AB131" i="1"/>
  <c r="AB130" i="1" s="1"/>
  <c r="AA130" i="1"/>
  <c r="AB194" i="1"/>
  <c r="AB193" i="1" s="1"/>
  <c r="AA193" i="1"/>
  <c r="AA59" i="1"/>
  <c r="AB60" i="1"/>
  <c r="AB59" i="1" s="1"/>
  <c r="AA208" i="1"/>
  <c r="AB210" i="1"/>
  <c r="AA123" i="1"/>
  <c r="AB124" i="1"/>
  <c r="AB123" i="1" s="1"/>
  <c r="AB48" i="1"/>
  <c r="AB47" i="1" s="1"/>
  <c r="AA47" i="1"/>
  <c r="AB81" i="1"/>
  <c r="AB80" i="1" s="1"/>
  <c r="AA80" i="1"/>
  <c r="AA145" i="1"/>
  <c r="AA150" i="1"/>
  <c r="AB154" i="1"/>
  <c r="P211" i="1"/>
  <c r="AB90" i="1"/>
  <c r="AB89" i="1"/>
  <c r="P108" i="1"/>
  <c r="P50" i="1"/>
  <c r="AA5" i="1"/>
  <c r="AA83" i="1"/>
  <c r="AB84" i="1"/>
  <c r="AB83" i="1" s="1"/>
  <c r="AB75" i="1" s="1"/>
  <c r="AB207" i="1"/>
  <c r="AB206" i="1" s="1"/>
  <c r="AA206" i="1"/>
  <c r="AB252" i="1"/>
  <c r="AB250" i="1" s="1"/>
  <c r="AA250" i="1"/>
  <c r="I261" i="1"/>
  <c r="K259" i="1"/>
  <c r="AB100" i="1"/>
  <c r="AB88" i="1" s="1"/>
  <c r="AA88" i="1"/>
  <c r="AA212" i="1"/>
  <c r="AA228" i="1"/>
  <c r="P122" i="1"/>
  <c r="P80" i="1"/>
  <c r="P75" i="1" s="1"/>
  <c r="AA222" i="1"/>
  <c r="P228" i="1"/>
  <c r="P227" i="1" s="1"/>
  <c r="P5" i="1"/>
  <c r="P4" i="1" s="1"/>
  <c r="AA227" i="1" l="1"/>
  <c r="AA211" i="1"/>
  <c r="AA4" i="1"/>
  <c r="AA75" i="1"/>
  <c r="AA122" i="1"/>
  <c r="AB122" i="1"/>
  <c r="I262" i="1"/>
  <c r="I263" i="1" s="1"/>
  <c r="M260" i="1" s="1"/>
  <c r="G263" i="1"/>
</calcChain>
</file>

<file path=xl/comments1.xml><?xml version="1.0" encoding="utf-8"?>
<comments xmlns="http://schemas.openxmlformats.org/spreadsheetml/2006/main">
  <authors>
    <author>Автор</author>
  </authors>
  <commentList>
    <comment ref="L260" authorId="0">
      <text>
        <r>
          <rPr>
            <i/>
            <sz val="14"/>
            <color indexed="10"/>
            <rFont val="Times New Roman"/>
            <family val="1"/>
            <charset val="204"/>
          </rPr>
          <t>Введите количество персон</t>
        </r>
      </text>
    </comment>
    <comment ref="G261" authorId="0">
      <text>
        <r>
          <rPr>
            <i/>
            <sz val="14"/>
            <color indexed="10"/>
            <rFont val="Times New Roman"/>
            <family val="1"/>
            <charset val="204"/>
          </rPr>
          <t>Введите процент скидки</t>
        </r>
      </text>
    </comment>
    <comment ref="G262" authorId="0">
      <text>
        <r>
          <rPr>
            <i/>
            <sz val="14"/>
            <color indexed="10"/>
            <rFont val="Times New Roman"/>
            <family val="1"/>
            <charset val="204"/>
          </rPr>
          <t>наценка на обслуживание 15% не предусмотрена (до 10-ти персон)
наценка на обслуживание 20% предусмотрена (кейтеринг)</t>
        </r>
      </text>
    </comment>
  </commentList>
</comments>
</file>

<file path=xl/sharedStrings.xml><?xml version="1.0" encoding="utf-8"?>
<sst xmlns="http://schemas.openxmlformats.org/spreadsheetml/2006/main" count="559" uniqueCount="331">
  <si>
    <t>ФУРШЕТНОЕ МЕНЮ</t>
  </si>
  <si>
    <r>
      <t xml:space="preserve">ВЫХОД БЛЮДА, </t>
    </r>
    <r>
      <rPr>
        <b/>
        <i/>
        <sz val="14"/>
        <color indexed="10"/>
        <rFont val="Times New Roman"/>
        <family val="1"/>
        <charset val="204"/>
      </rPr>
      <t>ГР</t>
    </r>
  </si>
  <si>
    <t>ЗАКАЗ, КГ</t>
  </si>
  <si>
    <t>СКИДКА</t>
  </si>
  <si>
    <t>ЦЕНА СО СКИДКОЙ</t>
  </si>
  <si>
    <t>ОБСЛУЖИВАНИЕ</t>
  </si>
  <si>
    <t>ЦЕНА СО СКИДКОЙ И ОБСЛУЖ.</t>
  </si>
  <si>
    <t>ЗАКАЗ, РУБ.</t>
  </si>
  <si>
    <t>ОБЩИЙ ВЫХОД ПО МЕРОПР-Ю</t>
  </si>
  <si>
    <t>ВЫХОД / 
1 ПЕРСОНА</t>
  </si>
  <si>
    <t>РУБ.</t>
  </si>
  <si>
    <t>№ п/п</t>
  </si>
  <si>
    <t>Наименование продуктов</t>
  </si>
  <si>
    <t>Примечание</t>
  </si>
  <si>
    <t>Выход, гр / мл</t>
  </si>
  <si>
    <t>Цена, руб.</t>
  </si>
  <si>
    <t>Кол-во, гр / шт.</t>
  </si>
  <si>
    <t>Сумма, руб.</t>
  </si>
  <si>
    <t>Пояснения по меню</t>
  </si>
  <si>
    <t>персон</t>
  </si>
  <si>
    <t>ХОЛОДНЫЕ ЗАКУСКИ</t>
  </si>
  <si>
    <t>МОРЕПРОДУКТЫ</t>
  </si>
  <si>
    <t xml:space="preserve">FURSHET_NEW      </t>
  </si>
  <si>
    <r>
      <t>Ролл блин с красной икрой и сыром Филадельфия в трубочке</t>
    </r>
    <r>
      <rPr>
        <i/>
        <sz val="14"/>
        <rFont val="Times New Roman"/>
        <family val="1"/>
        <charset val="204"/>
      </rPr>
      <t xml:space="preserve"> (1 ролл)</t>
    </r>
  </si>
  <si>
    <t>кратно 5 шт.</t>
  </si>
  <si>
    <t>Ролл блин с лососем и сыром филадельфия (1 ролл)</t>
  </si>
  <si>
    <t>FURSHET</t>
  </si>
  <si>
    <t>Ролл с семгой на огурце с сыром Филадельфия</t>
  </si>
  <si>
    <t>Канапе со слабосоленым лососем и долькой лимона на батоне с отрубями</t>
  </si>
  <si>
    <t>Канапе со слабосоленым лососем и имбирем</t>
  </si>
  <si>
    <t>Канапе с угрем, яблоком «нуазет», красной смородиной, микс-салатом и мятой</t>
  </si>
  <si>
    <t>Канапе с креветкой 16/20 и ананасом</t>
  </si>
  <si>
    <t>Канапе с креветкой 16/20 сыром Филадельфия, на хлебе с семечками</t>
  </si>
  <si>
    <t>Канапе с селедкой и маслиной</t>
  </si>
  <si>
    <t>Канапе мини Ницца с анчоусами, помидорками черри, листом салата, беби картофелем и маслинкой</t>
  </si>
  <si>
    <t>Каролинка с муссом из сл/соленого лосося</t>
  </si>
  <si>
    <t>Каролинка с мусом из копченого лосося</t>
  </si>
  <si>
    <r>
      <t xml:space="preserve">В Шоте: </t>
    </r>
    <r>
      <rPr>
        <sz val="16"/>
        <rFont val="Times New Roman"/>
        <family val="1"/>
        <charset val="204"/>
      </rPr>
      <t>креветка с овощной сальсой</t>
    </r>
  </si>
  <si>
    <r>
      <t>На фуршетной ложке:</t>
    </r>
    <r>
      <rPr>
        <sz val="16"/>
        <rFont val="Times New Roman"/>
        <family val="1"/>
        <charset val="204"/>
      </rPr>
      <t xml:space="preserve"> креветка 16/20 с клубникой и цветочными лепестками</t>
    </r>
  </si>
  <si>
    <r>
      <t>На фуршетной ложке:</t>
    </r>
    <r>
      <rPr>
        <sz val="16"/>
        <rFont val="Times New Roman"/>
        <family val="1"/>
        <charset val="204"/>
      </rPr>
      <t xml:space="preserve"> креветки 16/20 с авокадо</t>
    </r>
  </si>
  <si>
    <t>МЯСНЫЕ ЗАКУСКИ</t>
  </si>
  <si>
    <t>Канапе с сырокопченой колбасой и свежим огурчиком</t>
  </si>
  <si>
    <t>Канапе с отварным языком и маслиной</t>
  </si>
  <si>
    <t>Канапе с отварным языком и корнишоном на батоне с отрубями</t>
  </si>
  <si>
    <t>Канапе с сырокопченой колбасой, огурцом, вялеными томатами на томатном хлебе</t>
  </si>
  <si>
    <t>Канапе с салями Фует, огурцом, вялеными томатами на томатном хлебе</t>
  </si>
  <si>
    <t>Канапе с копченой утиной грудкой, дыней и мятой</t>
  </si>
  <si>
    <t>Канапе с копченой утиной грудкой «магре» с грушей</t>
  </si>
  <si>
    <t>Каролинка с муссом из печени цыпленка</t>
  </si>
  <si>
    <r>
      <t>На фуршетной ложке:</t>
    </r>
    <r>
      <rPr>
        <sz val="16"/>
        <rFont val="Times New Roman"/>
        <family val="1"/>
        <charset val="204"/>
      </rPr>
      <t xml:space="preserve"> ростбиф с перчиком Конфи и соусом ворчестер</t>
    </r>
  </si>
  <si>
    <t>от 50 шт.</t>
  </si>
  <si>
    <r>
      <t>На фуршетной ложке:</t>
    </r>
    <r>
      <rPr>
        <sz val="16"/>
        <rFont val="Times New Roman"/>
        <family val="1"/>
        <charset val="204"/>
      </rPr>
      <t xml:space="preserve"> рулетики из  вырезки кабанчика с перчиком конфи и сырно-ореховым муссом</t>
    </r>
  </si>
  <si>
    <r>
      <t>На фуршетной ложке:</t>
    </r>
    <r>
      <rPr>
        <sz val="16"/>
        <rFont val="Times New Roman"/>
        <family val="1"/>
        <charset val="204"/>
      </rPr>
      <t xml:space="preserve"> копченая утиная грудка «магре» с грушей </t>
    </r>
  </si>
  <si>
    <t>ЗАКУСКИ С СЫРОМ</t>
  </si>
  <si>
    <t>Канапе с сыром и виноградом</t>
  </si>
  <si>
    <t>Канапе с сыром и оливкой</t>
  </si>
  <si>
    <t>Канапе с сыром Фета, помидоркой «черри», маслиной,  перчиком и кунжутом</t>
  </si>
  <si>
    <t>Канапе с сыром Фетакса и дыней</t>
  </si>
  <si>
    <t>по сезону</t>
  </si>
  <si>
    <t>Канапе камамбер с инжирным хлебом</t>
  </si>
  <si>
    <t>стоп</t>
  </si>
  <si>
    <t>Канапе с инжирным хлебом и рулетиком из сыра Филадельфия в фисташках</t>
  </si>
  <si>
    <t>Мини профитроли с сырно-лососевым муссом и красной икрой</t>
  </si>
  <si>
    <t>Профитроли с пикантной начинкой из Дор Блю</t>
  </si>
  <si>
    <t>кратно 30 шт.</t>
  </si>
  <si>
    <t>Каралинка с мусом из сыра "Филадельфия"</t>
  </si>
  <si>
    <t>кратно 35 шт.</t>
  </si>
  <si>
    <t>Моцарелла с томатами и базиликом на шпажке из бамбука</t>
  </si>
  <si>
    <r>
      <t>На фуршетной ложке:</t>
    </r>
    <r>
      <rPr>
        <sz val="16"/>
        <rFont val="Times New Roman"/>
        <family val="1"/>
        <charset val="204"/>
      </rPr>
      <t xml:space="preserve"> Рафаэлло из нежной Филадельфии в Пармезане</t>
    </r>
  </si>
  <si>
    <r>
      <t>На фуршетной ложке: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КАМАМБЕР</t>
    </r>
    <r>
      <rPr>
        <sz val="16"/>
        <rFont val="Times New Roman"/>
        <family val="1"/>
        <charset val="204"/>
      </rPr>
      <t xml:space="preserve"> с клубникой</t>
    </r>
  </si>
  <si>
    <r>
      <t>На фуршетной ложке:</t>
    </r>
    <r>
      <rPr>
        <sz val="1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КАМАМБЕР</t>
    </r>
    <r>
      <rPr>
        <sz val="16"/>
        <rFont val="Times New Roman"/>
        <family val="1"/>
        <charset val="204"/>
      </rPr>
      <t xml:space="preserve"> с грейпфрутом</t>
    </r>
  </si>
  <si>
    <t>ОВОЩНЫЕ ЗАКУСКИ</t>
  </si>
  <si>
    <t xml:space="preserve">Рулетик из баклажана с сыром Филадельфия и вяленым томатом </t>
  </si>
  <si>
    <r>
      <t>В рюмке:</t>
    </r>
    <r>
      <rPr>
        <sz val="16"/>
        <rFont val="Times New Roman"/>
        <family val="1"/>
        <charset val="204"/>
      </rPr>
      <t xml:space="preserve"> «Гаспачо» (холодный итальянский томатный суп)</t>
    </r>
  </si>
  <si>
    <t>ФРУКТЫ, ЯГОДЫ, ОРЕХИ</t>
  </si>
  <si>
    <t>BANQUET</t>
  </si>
  <si>
    <t>Фруктовое ассорти с карамелизированными бананами, виноградом, ананасом и клубникой</t>
  </si>
  <si>
    <t>СКИДКИ             Н/Д</t>
  </si>
  <si>
    <t>FRANCE</t>
  </si>
  <si>
    <r>
      <t xml:space="preserve">Фруктовое ассорти с карамелизированным бананом, сахарной пудрой и веточкой мяты: </t>
    </r>
    <r>
      <rPr>
        <i/>
        <sz val="14"/>
        <color indexed="12"/>
        <rFont val="Times New Roman"/>
        <family val="1"/>
        <charset val="204"/>
      </rPr>
      <t>яблоко, апельсин, груша, ананас, банан, виноград</t>
    </r>
  </si>
  <si>
    <r>
      <t xml:space="preserve">Лодочка из ананаса с фруктово-ягодным ассорти, сахарной пудрой и веточкой мяты: </t>
    </r>
    <r>
      <rPr>
        <i/>
        <sz val="14"/>
        <color indexed="12"/>
        <rFont val="Times New Roman"/>
        <family val="1"/>
        <charset val="204"/>
      </rPr>
      <t>ананас, груша, виноград, киви, физалис, клубника.</t>
    </r>
  </si>
  <si>
    <t>Канапе с черносливом, грецким орехом и виноградом</t>
  </si>
  <si>
    <t>Клубника в Бельгийском шоколаде и фисташковой крошке</t>
  </si>
  <si>
    <t xml:space="preserve">Канапе из свежих ягод и фруктов (клубника, ежевика, физалис,яблоко)                                       </t>
  </si>
  <si>
    <t xml:space="preserve">Канапе из свежих фруктов (ананас, виноград, чернослив, яблоко)                                       </t>
  </si>
  <si>
    <t xml:space="preserve">Физалис в шоколаде   </t>
  </si>
  <si>
    <t>ФУРШЕТНЫЕ САЛАТЫ</t>
  </si>
  <si>
    <r>
      <t>В мартинке:</t>
    </r>
    <r>
      <rPr>
        <sz val="16"/>
        <rFont val="Times New Roman"/>
        <family val="1"/>
        <charset val="204"/>
      </rPr>
      <t xml:space="preserve"> салат с креветками, свежим огурчиком и ананасом</t>
    </r>
  </si>
  <si>
    <r>
      <t>В мартинке:</t>
    </r>
    <r>
      <rPr>
        <sz val="16"/>
        <rFont val="Times New Roman"/>
        <family val="1"/>
        <charset val="204"/>
      </rPr>
      <t xml:space="preserve"> салат с куриным филе, яблоком, перчиком и фасолью</t>
    </r>
  </si>
  <si>
    <r>
      <t>В мартинке:</t>
    </r>
    <r>
      <rPr>
        <sz val="16"/>
        <rFont val="Times New Roman"/>
        <family val="1"/>
        <charset val="204"/>
      </rPr>
      <t xml:space="preserve"> салат "Boussole " (с языком, курицей, шамп., апельсином, микс салатом с медовой запрвкой)</t>
    </r>
  </si>
  <si>
    <r>
      <t>В мартинке:</t>
    </r>
    <r>
      <rPr>
        <sz val="16"/>
        <rFont val="Times New Roman"/>
        <family val="1"/>
        <charset val="204"/>
      </rPr>
      <t xml:space="preserve"> салат Du boeuf с вырезкой говядины</t>
    </r>
  </si>
  <si>
    <r>
      <t xml:space="preserve">В роксе: </t>
    </r>
    <r>
      <rPr>
        <sz val="16"/>
        <rFont val="Times New Roman"/>
        <family val="1"/>
        <charset val="204"/>
      </rPr>
      <t>Рукола с креветкой (13/15) с помидорками «черри» под соусом «Бальзамик»</t>
    </r>
  </si>
  <si>
    <r>
      <t xml:space="preserve">В роксе: </t>
    </r>
    <r>
      <rPr>
        <sz val="16"/>
        <rFont val="Times New Roman"/>
        <family val="1"/>
        <charset val="204"/>
      </rPr>
      <t>салат Греческий</t>
    </r>
  </si>
  <si>
    <r>
      <t xml:space="preserve">В роксе: </t>
    </r>
    <r>
      <rPr>
        <sz val="16"/>
        <rFont val="Times New Roman"/>
        <family val="1"/>
        <charset val="204"/>
      </rPr>
      <t>салат Цезарь с курицей</t>
    </r>
  </si>
  <si>
    <r>
      <t xml:space="preserve">В роксе: </t>
    </r>
    <r>
      <rPr>
        <sz val="16"/>
        <rFont val="Times New Roman"/>
        <family val="1"/>
        <charset val="204"/>
      </rPr>
      <t xml:space="preserve">салат с копченой утиной грудкой и апельсинами </t>
    </r>
  </si>
  <si>
    <r>
      <t>В роксе:</t>
    </r>
    <r>
      <rPr>
        <sz val="16"/>
        <rFont val="Times New Roman"/>
        <family val="1"/>
        <charset val="204"/>
      </rPr>
      <t xml:space="preserve"> салат Цезарь с креветками </t>
    </r>
  </si>
  <si>
    <t>Профитроли с мясным салатом, говяжьим языком, сыром, мариноваными огурцами и маслинами</t>
  </si>
  <si>
    <t>/ мини порция</t>
  </si>
  <si>
    <t>Профитроли с салатом «Оливье» с отварной говядиной</t>
  </si>
  <si>
    <t>кратно 15 шт.</t>
  </si>
  <si>
    <t xml:space="preserve">Профитроли с салатом из курицы, чернослива, свежего огурчика и сыра </t>
  </si>
  <si>
    <t>ГОРЯЧИЕ ЗАКУСКИ</t>
  </si>
  <si>
    <t>ОСНОВНОЙ КОМПОНЕНТ (1 шт.)</t>
  </si>
  <si>
    <t>Шашлычек из лосося</t>
  </si>
  <si>
    <t>Шашлычок из свинины</t>
  </si>
  <si>
    <t>Шашлычок из курицы</t>
  </si>
  <si>
    <t>ГАРНИРЫ</t>
  </si>
  <si>
    <t>Овощи «grill»: цукини, баклажаны, перец, томаты</t>
  </si>
  <si>
    <t>Картофель на Ваш выбор: фри, картофельные дольки в специях.</t>
  </si>
  <si>
    <t>БЛИНЧИКИ</t>
  </si>
  <si>
    <t>TRADITION</t>
  </si>
  <si>
    <r>
      <t>Блинчики с грибами и сливочным соусом</t>
    </r>
    <r>
      <rPr>
        <i/>
        <sz val="14"/>
        <rFont val="Times New Roman"/>
        <family val="1"/>
        <charset val="204"/>
      </rPr>
      <t xml:space="preserve"> (2 шт.)</t>
    </r>
  </si>
  <si>
    <r>
      <t>Блинчики с курицей, грибами и сливочным соусом</t>
    </r>
    <r>
      <rPr>
        <i/>
        <sz val="14"/>
        <rFont val="Times New Roman"/>
        <family val="1"/>
        <charset val="204"/>
      </rPr>
      <t xml:space="preserve"> (2 шт.)</t>
    </r>
  </si>
  <si>
    <t>170</t>
  </si>
  <si>
    <r>
      <t>Блинчики с мясом и сметаной</t>
    </r>
    <r>
      <rPr>
        <i/>
        <sz val="14"/>
        <rFont val="Times New Roman"/>
        <family val="1"/>
        <charset val="204"/>
      </rPr>
      <t xml:space="preserve"> (2 шт.)</t>
    </r>
  </si>
  <si>
    <r>
      <t>Блинчики с фрикасé из лосося в сливочном соусе</t>
    </r>
    <r>
      <rPr>
        <i/>
        <sz val="14"/>
        <rFont val="Times New Roman"/>
        <family val="1"/>
        <charset val="204"/>
      </rPr>
      <t xml:space="preserve"> (2 шт.)</t>
    </r>
  </si>
  <si>
    <t>ГАСТРОНОМИЧЕСКИЙ КОНСТРУКТОР</t>
  </si>
  <si>
    <t>КОНКИЛЬОНЕ</t>
  </si>
  <si>
    <r>
      <t>Конкильоне с фрикасé из креветок в сливочном соусе</t>
    </r>
    <r>
      <rPr>
        <i/>
        <sz val="14"/>
        <color indexed="8"/>
        <rFont val="Times New Roman"/>
        <family val="1"/>
        <charset val="204"/>
      </rPr>
      <t xml:space="preserve"> (1шт.)</t>
    </r>
  </si>
  <si>
    <r>
      <t>Конкильоне с языком и шампиньонами под сыром Грюйер</t>
    </r>
    <r>
      <rPr>
        <i/>
        <sz val="14"/>
        <color indexed="8"/>
        <rFont val="Times New Roman"/>
        <family val="1"/>
        <charset val="204"/>
      </rPr>
      <t xml:space="preserve"> (1шт.)</t>
    </r>
  </si>
  <si>
    <r>
      <t>Конкильоне с лососем в сливочном соусе</t>
    </r>
    <r>
      <rPr>
        <i/>
        <sz val="16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(1шт.)</t>
    </r>
  </si>
  <si>
    <r>
      <t>Конкильоне с лососем, томатами и оливками в сливочном соусе</t>
    </r>
    <r>
      <rPr>
        <i/>
        <sz val="16"/>
        <color indexed="8"/>
        <rFont val="Times New Roman"/>
        <family val="1"/>
        <charset val="204"/>
      </rPr>
      <t xml:space="preserve"> </t>
    </r>
    <r>
      <rPr>
        <i/>
        <sz val="14"/>
        <color indexed="8"/>
        <rFont val="Times New Roman"/>
        <family val="1"/>
        <charset val="204"/>
      </rPr>
      <t>(1шт.)</t>
    </r>
  </si>
  <si>
    <t>Конкильоне с грибным жульеном</t>
  </si>
  <si>
    <t>с</t>
  </si>
  <si>
    <t>Конкильоне со шпинатом</t>
  </si>
  <si>
    <r>
      <t>Конкильоне с телятиной и белыми грибами в сливочном соусе</t>
    </r>
    <r>
      <rPr>
        <i/>
        <sz val="14"/>
        <color indexed="8"/>
        <rFont val="Times New Roman"/>
        <family val="1"/>
        <charset val="204"/>
      </rPr>
      <t xml:space="preserve"> </t>
    </r>
  </si>
  <si>
    <t>ТРИО КОНКИЛЬОНЕ</t>
  </si>
  <si>
    <t>Трио конкильоне с лососем,оливками и томатами</t>
  </si>
  <si>
    <t>Трио конкильоне с телятиной и белыми грибами</t>
  </si>
  <si>
    <r>
      <t xml:space="preserve"> Трио конкильоне с фрикасé из креветок в сливочном соусе</t>
    </r>
    <r>
      <rPr>
        <i/>
        <sz val="14"/>
        <color indexed="8"/>
        <rFont val="Times New Roman"/>
        <family val="1"/>
        <charset val="204"/>
      </rPr>
      <t xml:space="preserve"> </t>
    </r>
  </si>
  <si>
    <r>
      <t>Трио конкильоне с языком и шампиньонами под сыром Грюйер</t>
    </r>
    <r>
      <rPr>
        <i/>
        <sz val="14"/>
        <color indexed="8"/>
        <rFont val="Times New Roman"/>
        <family val="1"/>
        <charset val="204"/>
      </rPr>
      <t xml:space="preserve"> </t>
    </r>
  </si>
  <si>
    <t>МОРЕ-ПРОДУКТЫ</t>
  </si>
  <si>
    <r>
      <t>Креветка (13/15) в темпуре из кокоса с апельсиново-медовым соусом</t>
    </r>
    <r>
      <rPr>
        <i/>
        <sz val="14"/>
        <rFont val="Times New Roman"/>
        <family val="1"/>
        <charset val="204"/>
      </rPr>
      <t xml:space="preserve"> (1 шт.)</t>
    </r>
  </si>
  <si>
    <t>50/15</t>
  </si>
  <si>
    <r>
      <t>Креветка (13/15) в темпуре из кунжута с апельсиново-медовым соусом</t>
    </r>
    <r>
      <rPr>
        <i/>
        <sz val="14"/>
        <rFont val="Times New Roman"/>
        <family val="1"/>
        <charset val="204"/>
      </rPr>
      <t xml:space="preserve"> (1 шт.)</t>
    </r>
  </si>
  <si>
    <r>
      <t>Гребешок «Сен Жак» гриль с подпеченным ананасом</t>
    </r>
    <r>
      <rPr>
        <i/>
        <sz val="14"/>
        <rFont val="Times New Roman"/>
        <family val="1"/>
        <charset val="204"/>
      </rPr>
      <t xml:space="preserve"> (1 шт.)</t>
    </r>
  </si>
  <si>
    <t>ДЕКОР</t>
  </si>
  <si>
    <t>Веточка базилика или мяты (на 1 конкильоне)</t>
  </si>
  <si>
    <t>Кедровые орешки</t>
  </si>
  <si>
    <t>3</t>
  </si>
  <si>
    <t>Чипса из сыра Грюйер</t>
  </si>
  <si>
    <t>4</t>
  </si>
  <si>
    <t>Томатная чипса</t>
  </si>
  <si>
    <t>2</t>
  </si>
  <si>
    <t>Подача к конкильоне: чипса томатная,зелень, соус "Песто", соус "Карамель Бальзамик"</t>
  </si>
  <si>
    <t>10</t>
  </si>
  <si>
    <t>СОУСЫ И СПРЕДЫ</t>
  </si>
  <si>
    <t>Укажите блюда, к которым выбран соус</t>
  </si>
  <si>
    <r>
      <t>Хрен</t>
    </r>
    <r>
      <rPr>
        <i/>
        <sz val="16"/>
        <rFont val="Times New Roman"/>
        <family val="1"/>
        <charset val="204"/>
      </rPr>
      <t xml:space="preserve"> (подается на фуршетной ложке в дополнении к блюду)</t>
    </r>
  </si>
  <si>
    <r>
      <t>Горчица</t>
    </r>
    <r>
      <rPr>
        <i/>
        <sz val="16"/>
        <rFont val="Times New Roman"/>
        <family val="1"/>
        <charset val="204"/>
      </rPr>
      <t xml:space="preserve"> (подается на фуршетной ложке в дополнении к блюду)</t>
    </r>
  </si>
  <si>
    <t>Кетчуп</t>
  </si>
  <si>
    <t>Майонез</t>
  </si>
  <si>
    <t>Сметана</t>
  </si>
  <si>
    <t>50</t>
  </si>
  <si>
    <t>РЕКОМЕНДУЕТСЯ К РЫБЕ</t>
  </si>
  <si>
    <r>
      <t xml:space="preserve">Соус «Champagne» </t>
    </r>
    <r>
      <rPr>
        <i/>
        <sz val="16"/>
        <rFont val="Times New Roman"/>
        <family val="1"/>
        <charset val="204"/>
      </rPr>
      <t>(mix шампанского и сливок)</t>
    </r>
  </si>
  <si>
    <r>
      <t xml:space="preserve">Соус «Тартар» </t>
    </r>
    <r>
      <rPr>
        <i/>
        <sz val="16"/>
        <rFont val="Times New Roman"/>
        <family val="1"/>
        <charset val="204"/>
      </rPr>
      <t>(зеленые огурчики, зелень, майонез)</t>
    </r>
  </si>
  <si>
    <t>РЕКОМЕНДУЕТСЯ К МЯСУ</t>
  </si>
  <si>
    <r>
      <t>Соус «Порто»</t>
    </r>
    <r>
      <rPr>
        <i/>
        <sz val="16"/>
        <rFont val="Times New Roman"/>
        <family val="1"/>
        <charset val="204"/>
      </rPr>
      <t xml:space="preserve"> (классический соус к мясу на основе Портвейна)</t>
    </r>
  </si>
  <si>
    <r>
      <t>«Pepper-соус»</t>
    </r>
    <r>
      <rPr>
        <i/>
        <sz val="16"/>
        <rFont val="Times New Roman"/>
        <family val="1"/>
        <charset val="204"/>
      </rPr>
      <t xml:space="preserve"> (сливочный соус с розмарином, имбирем и миксом перцев)</t>
    </r>
  </si>
  <si>
    <t>Бруснично-клюквенный соус из цельных ягод с нотками аниса и пикантной остротой</t>
  </si>
  <si>
    <t>Соус на основе чернослива с нотками корицы</t>
  </si>
  <si>
    <t>РЕКОМЕНДУЕТСЯ К ПТИЦЕ</t>
  </si>
  <si>
    <t>Йогуртовый соус с цитрусово-медовыми нотками</t>
  </si>
  <si>
    <t>Соус «Барбекю» томатный соус с кусочками овощей и специями</t>
  </si>
  <si>
    <t>ВЫПЕЧКА, СЛАДКОЕ</t>
  </si>
  <si>
    <t>СЭНДВИЧИ, БУТЕРБРОДЫ</t>
  </si>
  <si>
    <t>Сэндвич с курицей гриль, соусом Цезарь, сыром, свежими овощами и листом салата</t>
  </si>
  <si>
    <t>Сэндвич с карбонадом, сыром, свежими овощами и листом салата</t>
  </si>
  <si>
    <t>Сэндвич с ростбифом и диженской горчицей, свежими овощами и листом салата</t>
  </si>
  <si>
    <t xml:space="preserve">от 35 шт. </t>
  </si>
  <si>
    <t>Брускетта в греческом стиле с сыром Фета, томатами черри и патиссонами</t>
  </si>
  <si>
    <t>75</t>
  </si>
  <si>
    <t>Бутерброд с карбанатом и вяленными томатами</t>
  </si>
  <si>
    <t>Бутерброд с сырокопченой колбаской и огурчиком</t>
  </si>
  <si>
    <t>ПИРОГИ</t>
  </si>
  <si>
    <t>Пирог из дрожжевого теста с рубленным мясом и картофелем</t>
  </si>
  <si>
    <t>от 1 кг</t>
  </si>
  <si>
    <t>Пирог из слоеного теста с курицей, грибами и картофелем</t>
  </si>
  <si>
    <t>Пирог из слоеного теста с мясом</t>
  </si>
  <si>
    <t>Пирог из слоеного теста с лососем</t>
  </si>
  <si>
    <t xml:space="preserve">BANQUET_NEW      </t>
  </si>
  <si>
    <t>Пирог из слоеного теста с лососем и тилапией</t>
  </si>
  <si>
    <t>Пирог из слоеного теста с капустой и яйцом</t>
  </si>
  <si>
    <t>ПИРОЖКИ (1 шт.)</t>
  </si>
  <si>
    <t>Пирожок из дрожжевого теста с мясом</t>
  </si>
  <si>
    <t>кратно 10 шт.</t>
  </si>
  <si>
    <t>40</t>
  </si>
  <si>
    <t>Пирожок из дрожжевого теста с грибами</t>
  </si>
  <si>
    <t>Пирожок из дрожжевого теста с рыбой</t>
  </si>
  <si>
    <t>Пирожок из дрожжевого теста с капустой</t>
  </si>
  <si>
    <t>Пирожок из дрожжевого теста с вишней</t>
  </si>
  <si>
    <t>Пирожок слоеный с джемом</t>
  </si>
  <si>
    <t>кратно 8 шт.</t>
  </si>
  <si>
    <t>Пирожок слоеный с курицей</t>
  </si>
  <si>
    <t>КРУАССАНЫ</t>
  </si>
  <si>
    <t>Круассан с сыром</t>
  </si>
  <si>
    <t>Круассан с джемом</t>
  </si>
  <si>
    <t>Круассан с шоколадом</t>
  </si>
  <si>
    <t>Минислойка соленая или с тмином  на Ваш выбор</t>
  </si>
  <si>
    <t>кратно 36 шт.</t>
  </si>
  <si>
    <t>ДЕСЕРТЫ ФУРШЕТНЫЕ</t>
  </si>
  <si>
    <t xml:space="preserve">Филадельфия на крекере с клубникой  </t>
  </si>
  <si>
    <t>Тарталетки</t>
  </si>
  <si>
    <t>Тарталетка с ванильным кремом и фруктами на выбор: киви, персик</t>
  </si>
  <si>
    <t>Тарталетка с лимонным кремом  голубикой</t>
  </si>
  <si>
    <t>Тарталетка с ванильным кремом и фруктами на выбор: клубника, голубика, смородина</t>
  </si>
  <si>
    <t>Заварные пироженые</t>
  </si>
  <si>
    <t xml:space="preserve"> </t>
  </si>
  <si>
    <t>Каралинка с ванильным заварным кремом</t>
  </si>
  <si>
    <t xml:space="preserve">Мини-профитроли с фруктовым миксом и сливочным кремом </t>
  </si>
  <si>
    <t>кратно 20 шт.</t>
  </si>
  <si>
    <t>Мини-профитроли с ванильным заварным кремом</t>
  </si>
  <si>
    <t>Эклер с заварным ванильным кремом и шоколадом</t>
  </si>
  <si>
    <t>Эклер с заварным ванильным кремом и малиной</t>
  </si>
  <si>
    <t>Десерты в рюмке</t>
  </si>
  <si>
    <r>
      <t>В рюмке:</t>
    </r>
    <r>
      <rPr>
        <sz val="16"/>
        <rFont val="Times New Roman"/>
        <family val="1"/>
        <charset val="204"/>
      </rPr>
      <t xml:space="preserve"> суфле ванильное с клубникой и миндальными лепестками</t>
    </r>
  </si>
  <si>
    <r>
      <t>В рюмке:</t>
    </r>
    <r>
      <rPr>
        <sz val="16"/>
        <rFont val="Times New Roman"/>
        <family val="1"/>
        <charset val="204"/>
      </rPr>
      <t xml:space="preserve"> десерт «Экзотика» (груша, манго, ананас с заварным кремом «мильфей» на основе рома и ликера «Амаретто»)</t>
    </r>
  </si>
  <si>
    <r>
      <t>В рюмке:</t>
    </r>
    <r>
      <rPr>
        <sz val="16"/>
        <rFont val="Times New Roman"/>
        <family val="1"/>
        <charset val="204"/>
      </rPr>
      <t xml:space="preserve"> мини Тирамису</t>
    </r>
  </si>
  <si>
    <r>
      <t>В рюмке:</t>
    </r>
    <r>
      <rPr>
        <sz val="16"/>
        <rFont val="Times New Roman"/>
        <family val="1"/>
        <charset val="204"/>
      </rPr>
      <t xml:space="preserve"> микс из кедровых орешков и фундука с медом</t>
    </r>
  </si>
  <si>
    <t>МАКАРОН</t>
  </si>
  <si>
    <t>Макарон малиновый</t>
  </si>
  <si>
    <t>Макарон ванильный</t>
  </si>
  <si>
    <t>Макарон лимонный</t>
  </si>
  <si>
    <t>Макарон фисташковый</t>
  </si>
  <si>
    <t>Макарон апельсиновый</t>
  </si>
  <si>
    <t>Макарон фиалковый</t>
  </si>
  <si>
    <t>Маккрон шоколадный</t>
  </si>
  <si>
    <t>КОНФЕТЫ</t>
  </si>
  <si>
    <t>Конфета из марципана с вишней</t>
  </si>
  <si>
    <t>Конфета из марципана с цельным фундуком</t>
  </si>
  <si>
    <t>Конфета "Рафаэло" (Кенди -Бар новая позиция)</t>
  </si>
  <si>
    <t>Шоколадный трюфель «Коньяк»</t>
  </si>
  <si>
    <t>кексы</t>
  </si>
  <si>
    <t>Кап-Кейк индивидуального исполнения по заказу от 120руб.</t>
  </si>
  <si>
    <t>Кап-Кейк с голубикой</t>
  </si>
  <si>
    <t>Кап-Кейк с шоколадными зернами</t>
  </si>
  <si>
    <t xml:space="preserve">Кап-Кейк с розой из сливочного крема в ассортименте  (белый, розовый, желтый, зеленый) </t>
  </si>
  <si>
    <t>Миндально-морковный кекс со сливочно ванильным кремом и вяленной вишней</t>
  </si>
  <si>
    <t>СЛАДКИЕ КОРЗИНКИ</t>
  </si>
  <si>
    <t>Песочная корзинка с ванильным кремом и свежей клубникой</t>
  </si>
  <si>
    <t>Песочная корзинка с лимонным кремом и свежей голубикой</t>
  </si>
  <si>
    <t>Песочная корзинка с ванильно-абрикосовым кремом и персиком</t>
  </si>
  <si>
    <t>БЕЗЕ</t>
  </si>
  <si>
    <t>Безе "Анастасия" с бельгийским шоколадом и фисташковой крошкой</t>
  </si>
  <si>
    <t>Безе "Анастасия" со сливками и клубникой</t>
  </si>
  <si>
    <t>Безе МИНИ в ассортименте (белое, цветное)</t>
  </si>
  <si>
    <t>Безе в ассортименте (белое, цветное)</t>
  </si>
  <si>
    <t>ТОРТЫ В СТАНДАРТНОМ ОФОРМЛЕНИИ</t>
  </si>
  <si>
    <t>«Фирменный». Торт сливочный с ягодами и фруктами</t>
  </si>
  <si>
    <t>min 1 кг</t>
  </si>
  <si>
    <t>Маковый торт из сыра Филадельфия со свежей клубникой, сливками и мятой</t>
  </si>
  <si>
    <t>min 1,5 кг</t>
  </si>
  <si>
    <t>1000</t>
  </si>
  <si>
    <t>«Мон Шер». Торт сметанный, с шоколадным бисквитом, клубникой, грецким орехом и ликером «Кероланс»</t>
  </si>
  <si>
    <t>Торт «Пьяная вишня». Шоколадный бисквит, пропитанный ликером Амаретто, с нежным сливочным кремом и свежей вишней</t>
  </si>
  <si>
    <t>Чизкейк с сыром Филадельфия, виски «Джемесон», свежими ягодами и карамельным соусом</t>
  </si>
  <si>
    <t>«Три шоколада». Торт-суфле из горького, молочного и белого шоколада</t>
  </si>
  <si>
    <t>«Аристократ». Торт с шоколадным муссом, орехами, курагой и карамельным соусом</t>
  </si>
  <si>
    <t>Торт «Поленница». Каралинки из вкуснейшего заварного теста под сметанно-йогуртовым кремом</t>
  </si>
  <si>
    <t>Торт заказной по рецепту клиента с учетом пожеланий</t>
  </si>
  <si>
    <t>договорная цена</t>
  </si>
  <si>
    <t>Индивидуальное украшение торта</t>
  </si>
  <si>
    <t>WEDDING</t>
  </si>
  <si>
    <t>Каравай свадебный</t>
  </si>
  <si>
    <t>ШОКОЛАД</t>
  </si>
  <si>
    <t>Конфеты шоколадные в ассортименте покупные</t>
  </si>
  <si>
    <t>ХЛЕБ</t>
  </si>
  <si>
    <t>Корзина хлебная «банкетная»</t>
  </si>
  <si>
    <t>220</t>
  </si>
  <si>
    <t>Корзина хлебная «вечерняя»</t>
  </si>
  <si>
    <t>230</t>
  </si>
  <si>
    <t>ДОПОЛНИТЕЛЬНЫЕ ПРАЗДНИЧНЫЕ АТРИБУТЫ</t>
  </si>
  <si>
    <t>ШОКОЛАДНЫЙ ФОНТАН</t>
  </si>
  <si>
    <t>ФОНТАН</t>
  </si>
  <si>
    <t>Аренда шоколадного фонтана с бельгийским шоколадом на Ваш выбор</t>
  </si>
  <si>
    <r>
      <t>СКИДКИ</t>
    </r>
    <r>
      <rPr>
        <sz val="9"/>
        <color indexed="12"/>
        <rFont val="Times New Roman"/>
        <family val="1"/>
        <charset val="204"/>
      </rPr>
      <t xml:space="preserve">             </t>
    </r>
    <r>
      <rPr>
        <sz val="10"/>
        <color indexed="12"/>
        <rFont val="Times New Roman"/>
        <family val="1"/>
        <charset val="204"/>
      </rPr>
      <t>Н/Д</t>
    </r>
  </si>
  <si>
    <t>2000</t>
  </si>
  <si>
    <t>ВВЕДИТЕ СООТНОШЕНИЕ ВИДОВ ШОКОЛАДА:</t>
  </si>
  <si>
    <t>темный - %; молочный - %; белый - %.</t>
  </si>
  <si>
    <t>ДОПОЛНИТЕЛЬНАЯ ЗАПРАВКА ПРИ НЕОБХОДИМОСТИ</t>
  </si>
  <si>
    <t>Темный шоколад «Barry Callebaut Belgium» (какао 70%)</t>
  </si>
  <si>
    <t>Молочный шоколад «Barry Callebaut Belgium» (какао 33,6%)</t>
  </si>
  <si>
    <t>Белый шоколад «Barry Callebaut Belgium» (какао 24,9%)</t>
  </si>
  <si>
    <t>Составляющие для шоколадного фонтана</t>
  </si>
  <si>
    <t>EXTRA</t>
  </si>
  <si>
    <r>
      <t>Зефир</t>
    </r>
    <r>
      <rPr>
        <i/>
        <sz val="14"/>
        <rFont val="Times New Roman"/>
        <family val="1"/>
        <charset val="204"/>
      </rPr>
      <t xml:space="preserve"> (вес 1 шт. в среднем 20 гр, 1 шт. делится на 4 части)</t>
    </r>
  </si>
  <si>
    <r>
      <t>Мини-профитроли</t>
    </r>
    <r>
      <rPr>
        <i/>
        <sz val="14"/>
        <rFont val="Times New Roman"/>
        <family val="1"/>
        <charset val="204"/>
      </rPr>
      <t xml:space="preserve"> (1 шт.)</t>
    </r>
  </si>
  <si>
    <t>5</t>
  </si>
  <si>
    <t>КАЛЬЯН</t>
  </si>
  <si>
    <t>BAR</t>
  </si>
  <si>
    <t>Кальян классический / на молоке / на соке</t>
  </si>
  <si>
    <t>Кальян на вине</t>
  </si>
  <si>
    <t>Кальян на самбуке / коньяке</t>
  </si>
  <si>
    <t>Табак для кальяна на Ваш выбор: вишня, яблоко, персик, дыня, виногра, мята</t>
  </si>
  <si>
    <t>НАПИТКИ</t>
  </si>
  <si>
    <t>БЕЗАЛКОГОЛЬНЫЕ НАПИТКИ</t>
  </si>
  <si>
    <t>Лимонад</t>
  </si>
  <si>
    <t>Сок «Я» в ассортименте</t>
  </si>
  <si>
    <t>Сок «Фруктовый сад» в ассортименте</t>
  </si>
  <si>
    <t>Пепси</t>
  </si>
  <si>
    <t>Тоник</t>
  </si>
  <si>
    <t>Вода минеральная «Аква Ди Тоскана» (негазированная)</t>
  </si>
  <si>
    <t>Вода минеральная «Сан Пеллигрино» (газированная)</t>
  </si>
  <si>
    <t>Вода минеральная «Витель» (негазированная)</t>
  </si>
  <si>
    <t>Кофе/чай заварной в ассортименте (порц)</t>
  </si>
  <si>
    <t>ЕДИНАЯ ЦЕНА ДЛЯ БАНКЕТОВ / ФУРШЕТОВ:</t>
  </si>
  <si>
    <t>черный чай «Снежный Пик»; зеленый чай«Зеленый порох»; фруктовый чай «Спелый барбарис»  /  кофе «Американо», «Эспрессо».</t>
  </si>
  <si>
    <t>Кофе/чай пакетированный в ассортименте (цена за пакетик)</t>
  </si>
  <si>
    <t xml:space="preserve">Сливки порционные </t>
  </si>
  <si>
    <t>Лимон порционный 15 гр.</t>
  </si>
  <si>
    <t>15</t>
  </si>
  <si>
    <t>Молоко</t>
  </si>
  <si>
    <t>100</t>
  </si>
  <si>
    <t>Сливки</t>
  </si>
  <si>
    <t>Алкогольные и безалкогольные напитки в ассортименте Вы найдете в Карте бара.</t>
  </si>
  <si>
    <t>Горка шампанского ( от 6000,00 руб(на 56 бокалов) цена завивит от выбора шампанского и декора)</t>
  </si>
  <si>
    <t>РАСЧЕТЫ</t>
  </si>
  <si>
    <t>ИТОГО, руб.</t>
  </si>
  <si>
    <t>В Т.Ч. СКИДКА ДЕЙСТВУЕТ</t>
  </si>
  <si>
    <t>В Т.Ч. СКИДКА НЕ ДЕЙСТВУЕТ</t>
  </si>
  <si>
    <t>РАСЧЕТ НА 1 ПЕРСОНУ</t>
  </si>
  <si>
    <t>СКИДКА, % | руб.</t>
  </si>
  <si>
    <t>ОБСЛУЖИВАНИЕ, % | руб.</t>
  </si>
  <si>
    <t>ИТОГО К ОПЛАТЕ, руб.</t>
  </si>
  <si>
    <t>«Мильфей». Торт с нежной вишневой прослойкой</t>
  </si>
  <si>
    <t>Морс  ягодный ВИШНЕВЫЙ</t>
  </si>
  <si>
    <t>Вода минеральная «Арджи» (газированная)</t>
  </si>
  <si>
    <t>Вода минеральная «Арджи» (негазированная)</t>
  </si>
  <si>
    <t>Вода минеральная «Акваника» в ассортименте пластик</t>
  </si>
  <si>
    <t>Вода в кувшинах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</si>
</sst>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&quot;р.&quot;"/>
    <numFmt numFmtId="165" formatCode="#,##0.0&quot;р.&quot;"/>
    <numFmt numFmtId="166" formatCode="#,##0.0"/>
    <numFmt numFmtId="167" formatCode="0.000"/>
    <numFmt numFmtId="168" formatCode="0.0%"/>
    <numFmt numFmtId="169" formatCode="#,##0.000"/>
    <numFmt numFmtId="170" formatCode="#,##0&quot;р.&quot;"/>
    <numFmt numFmtId="171" formatCode="0.0"/>
  </numFmts>
  <fonts count="100" x14ac:knownFonts="1">
    <font>
      <sz val="11"/>
      <color theme="1"/>
      <name val="Calibri"/>
      <family val="2"/>
      <charset val="204"/>
      <scheme val="minor"/>
    </font>
    <font>
      <i/>
      <sz val="36"/>
      <name val="Times New Roman"/>
      <family val="1"/>
      <charset val="204"/>
    </font>
    <font>
      <i/>
      <sz val="12"/>
      <color indexed="62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24"/>
      <color indexed="10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6"/>
      <color indexed="10"/>
      <name val="Times New Roman"/>
      <family val="1"/>
      <charset val="204"/>
    </font>
    <font>
      <i/>
      <sz val="16"/>
      <color indexed="9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i/>
      <sz val="12"/>
      <color indexed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color indexed="9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color indexed="63"/>
      <name val="Times New Roman"/>
      <family val="1"/>
      <charset val="204"/>
    </font>
    <font>
      <i/>
      <sz val="10"/>
      <color indexed="63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sz val="9"/>
      <name val="Arial Narrow"/>
      <family val="2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Narrow"/>
      <family val="2"/>
      <charset val="204"/>
    </font>
    <font>
      <sz val="15"/>
      <name val="Times New Roman"/>
      <family val="1"/>
      <charset val="204"/>
    </font>
    <font>
      <sz val="8"/>
      <color indexed="72"/>
      <name val="MS Sans Serif"/>
      <family val="2"/>
      <charset val="204"/>
    </font>
    <font>
      <sz val="16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0"/>
      <color rgb="FF0000FF"/>
      <name val="Arial Narrow"/>
      <family val="2"/>
      <charset val="204"/>
    </font>
    <font>
      <sz val="16"/>
      <color rgb="FF0000FF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i/>
      <sz val="12"/>
      <color rgb="FF0000FF"/>
      <name val="Times New Roman"/>
      <family val="1"/>
      <charset val="204"/>
    </font>
    <font>
      <sz val="14"/>
      <color indexed="12"/>
      <name val="Times New Roman"/>
      <family val="1"/>
      <charset val="204"/>
    </font>
    <font>
      <i/>
      <sz val="12"/>
      <color indexed="12"/>
      <name val="Times New Roman"/>
      <family val="1"/>
      <charset val="204"/>
    </font>
    <font>
      <sz val="16"/>
      <color indexed="12"/>
      <name val="Times New Roman"/>
      <family val="1"/>
      <charset val="204"/>
    </font>
    <font>
      <i/>
      <sz val="14"/>
      <color indexed="12"/>
      <name val="Times New Roman"/>
      <family val="1"/>
      <charset val="204"/>
    </font>
    <font>
      <sz val="15"/>
      <color indexed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indexed="8"/>
      <name val="Arial Narrow"/>
      <family val="2"/>
      <charset val="204"/>
    </font>
    <font>
      <i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sz val="15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6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Arial Narrow"/>
      <family val="2"/>
      <charset val="204"/>
    </font>
    <font>
      <sz val="16"/>
      <name val="Arial Cyr"/>
      <charset val="204"/>
    </font>
    <font>
      <i/>
      <sz val="11"/>
      <name val="Times New Roman"/>
      <family val="1"/>
      <charset val="204"/>
    </font>
    <font>
      <i/>
      <sz val="10"/>
      <color indexed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15"/>
      <color indexed="12"/>
      <name val="Times New Roman"/>
      <family val="1"/>
      <charset val="204"/>
    </font>
    <font>
      <sz val="11"/>
      <name val="Arial Narrow"/>
      <family val="2"/>
      <charset val="204"/>
    </font>
    <font>
      <sz val="8"/>
      <color indexed="12"/>
      <name val="Times New Roman"/>
      <family val="1"/>
      <charset val="204"/>
    </font>
    <font>
      <i/>
      <sz val="16"/>
      <color indexed="12"/>
      <name val="Times New Roman"/>
      <family val="1"/>
      <charset val="204"/>
    </font>
    <font>
      <sz val="16"/>
      <color indexed="18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i/>
      <sz val="12"/>
      <color indexed="18"/>
      <name val="Times New Roman"/>
      <family val="1"/>
      <charset val="204"/>
    </font>
    <font>
      <sz val="14"/>
      <color indexed="18"/>
      <name val="Times New Roman"/>
      <family val="1"/>
      <charset val="204"/>
    </font>
    <font>
      <i/>
      <sz val="14"/>
      <color indexed="18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i/>
      <sz val="12"/>
      <color indexed="56"/>
      <name val="Times New Roman"/>
      <family val="1"/>
      <charset val="204"/>
    </font>
    <font>
      <i/>
      <sz val="15"/>
      <color indexed="56"/>
      <name val="Times New Roman"/>
      <family val="1"/>
      <charset val="204"/>
    </font>
    <font>
      <i/>
      <sz val="14"/>
      <color indexed="56"/>
      <name val="Times New Roman"/>
      <family val="1"/>
      <charset val="204"/>
    </font>
    <font>
      <b/>
      <i/>
      <sz val="12"/>
      <color indexed="12"/>
      <name val="Times New Roman"/>
      <family val="1"/>
      <charset val="204"/>
    </font>
    <font>
      <sz val="15"/>
      <color indexed="56"/>
      <name val="Times New Roman"/>
      <family val="1"/>
      <charset val="204"/>
    </font>
    <font>
      <i/>
      <sz val="12"/>
      <color indexed="63"/>
      <name val="Times New Roman"/>
      <family val="1"/>
      <charset val="204"/>
    </font>
    <font>
      <i/>
      <sz val="18"/>
      <color indexed="10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6"/>
      <color indexed="20"/>
      <name val="Times New Roman"/>
      <family val="1"/>
      <charset val="204"/>
    </font>
    <font>
      <sz val="10"/>
      <color indexed="12"/>
      <name val="Arial Narrow"/>
      <family val="2"/>
      <charset val="204"/>
    </font>
    <font>
      <sz val="9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i/>
      <sz val="16"/>
      <color indexed="63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i/>
      <sz val="18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8"/>
      <color indexed="12"/>
      <name val="Times New Roman"/>
      <family val="1"/>
      <charset val="204"/>
    </font>
    <font>
      <b/>
      <i/>
      <sz val="16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8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b/>
      <i/>
      <sz val="18"/>
      <color indexed="10"/>
      <name val="Times New Roman"/>
      <family val="1"/>
      <charset val="204"/>
    </font>
    <font>
      <i/>
      <sz val="14"/>
      <color indexed="20"/>
      <name val="Times New Roman"/>
      <family val="1"/>
      <charset val="204"/>
    </font>
    <font>
      <b/>
      <i/>
      <strike/>
      <sz val="20"/>
      <name val="Times New Roman"/>
      <family val="1"/>
      <charset val="204"/>
    </font>
    <font>
      <b/>
      <i/>
      <sz val="24"/>
      <color indexed="20"/>
      <name val="Times New Roman"/>
      <family val="1"/>
      <charset val="204"/>
    </font>
    <font>
      <b/>
      <i/>
      <sz val="28"/>
      <color theme="1" tint="4.9989318521683403E-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8"/>
        <bgColor indexed="64"/>
      </patternFill>
    </fill>
    <fill>
      <patternFill patternType="gray125"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mediumGray">
        <bgColor rgb="FFFFC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0" fillId="0" borderId="0"/>
  </cellStyleXfs>
  <cellXfs count="697">
    <xf numFmtId="0" fontId="0" fillId="0" borderId="0" xfId="0"/>
    <xf numFmtId="0" fontId="2" fillId="3" borderId="4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2" fillId="3" borderId="0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166" fontId="18" fillId="5" borderId="8" xfId="0" applyNumberFormat="1" applyFont="1" applyFill="1" applyBorder="1" applyAlignment="1">
      <alignment horizontal="center" vertical="center"/>
    </xf>
    <xf numFmtId="167" fontId="18" fillId="5" borderId="9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168" fontId="18" fillId="5" borderId="7" xfId="0" applyNumberFormat="1" applyFont="1" applyFill="1" applyBorder="1" applyAlignment="1">
      <alignment horizontal="center" vertical="center"/>
    </xf>
    <xf numFmtId="165" fontId="18" fillId="5" borderId="8" xfId="0" applyNumberFormat="1" applyFont="1" applyFill="1" applyBorder="1" applyAlignment="1">
      <alignment horizontal="center" vertical="center"/>
    </xf>
    <xf numFmtId="164" fontId="18" fillId="5" borderId="8" xfId="0" applyNumberFormat="1" applyFont="1" applyFill="1" applyBorder="1" applyAlignment="1">
      <alignment horizontal="center" vertical="center"/>
    </xf>
    <xf numFmtId="168" fontId="18" fillId="5" borderId="8" xfId="0" applyNumberFormat="1" applyFont="1" applyFill="1" applyBorder="1" applyAlignment="1">
      <alignment horizontal="center" vertical="center"/>
    </xf>
    <xf numFmtId="165" fontId="18" fillId="5" borderId="9" xfId="0" applyNumberFormat="1" applyFont="1" applyFill="1" applyBorder="1" applyAlignment="1">
      <alignment horizontal="center" vertical="center"/>
    </xf>
    <xf numFmtId="165" fontId="18" fillId="5" borderId="7" xfId="0" applyNumberFormat="1" applyFont="1" applyFill="1" applyBorder="1" applyAlignment="1">
      <alignment horizontal="center" vertical="center"/>
    </xf>
    <xf numFmtId="0" fontId="20" fillId="3" borderId="0" xfId="0" applyFont="1" applyFill="1" applyAlignment="1">
      <alignment horizontal="left" vertical="center" wrapText="1"/>
    </xf>
    <xf numFmtId="166" fontId="23" fillId="2" borderId="4" xfId="0" applyNumberFormat="1" applyFont="1" applyFill="1" applyBorder="1" applyAlignment="1">
      <alignment horizontal="center" vertical="center"/>
    </xf>
    <xf numFmtId="167" fontId="23" fillId="2" borderId="4" xfId="0" applyNumberFormat="1" applyFont="1" applyFill="1" applyBorder="1" applyAlignment="1">
      <alignment horizontal="center" vertical="center"/>
    </xf>
    <xf numFmtId="168" fontId="23" fillId="2" borderId="12" xfId="0" applyNumberFormat="1" applyFont="1" applyFill="1" applyBorder="1" applyAlignment="1">
      <alignment horizontal="center" vertical="center"/>
    </xf>
    <xf numFmtId="165" fontId="23" fillId="2" borderId="4" xfId="0" applyNumberFormat="1" applyFont="1" applyFill="1" applyBorder="1" applyAlignment="1">
      <alignment horizontal="center" vertical="center"/>
    </xf>
    <xf numFmtId="164" fontId="23" fillId="2" borderId="4" xfId="0" applyNumberFormat="1" applyFont="1" applyFill="1" applyBorder="1" applyAlignment="1">
      <alignment horizontal="center" vertical="center"/>
    </xf>
    <xf numFmtId="168" fontId="23" fillId="2" borderId="4" xfId="0" applyNumberFormat="1" applyFont="1" applyFill="1" applyBorder="1" applyAlignment="1">
      <alignment horizontal="center" vertical="center"/>
    </xf>
    <xf numFmtId="165" fontId="23" fillId="2" borderId="13" xfId="0" applyNumberFormat="1" applyFont="1" applyFill="1" applyBorder="1" applyAlignment="1">
      <alignment horizontal="center" vertical="center"/>
    </xf>
    <xf numFmtId="165" fontId="23" fillId="2" borderId="12" xfId="0" applyNumberFormat="1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 wrapText="1"/>
    </xf>
    <xf numFmtId="49" fontId="25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70" fontId="20" fillId="0" borderId="6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 wrapText="1"/>
    </xf>
    <xf numFmtId="165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4" xfId="0" applyFont="1" applyFill="1" applyBorder="1" applyAlignment="1">
      <alignment horizontal="left" vertical="center" wrapText="1"/>
    </xf>
    <xf numFmtId="166" fontId="17" fillId="0" borderId="6" xfId="0" applyNumberFormat="1" applyFont="1" applyFill="1" applyBorder="1" applyAlignment="1" applyProtection="1">
      <alignment horizontal="center" vertical="center"/>
      <protection locked="0"/>
    </xf>
    <xf numFmtId="166" fontId="17" fillId="3" borderId="6" xfId="0" applyNumberFormat="1" applyFont="1" applyFill="1" applyBorder="1" applyAlignment="1" applyProtection="1">
      <alignment horizontal="center" vertical="center"/>
      <protection locked="0"/>
    </xf>
    <xf numFmtId="167" fontId="17" fillId="3" borderId="6" xfId="0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left" vertical="center" wrapText="1"/>
    </xf>
    <xf numFmtId="168" fontId="17" fillId="4" borderId="6" xfId="0" applyNumberFormat="1" applyFont="1" applyFill="1" applyBorder="1" applyAlignment="1">
      <alignment horizontal="center" vertical="center" wrapText="1"/>
    </xf>
    <xf numFmtId="165" fontId="17" fillId="3" borderId="6" xfId="0" applyNumberFormat="1" applyFont="1" applyFill="1" applyBorder="1" applyAlignment="1">
      <alignment horizontal="center" vertical="center" wrapText="1"/>
    </xf>
    <xf numFmtId="164" fontId="17" fillId="3" borderId="6" xfId="0" applyNumberFormat="1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3" fontId="17" fillId="4" borderId="6" xfId="0" applyNumberFormat="1" applyFont="1" applyFill="1" applyBorder="1" applyAlignment="1">
      <alignment horizontal="center" vertical="center" wrapText="1"/>
    </xf>
    <xf numFmtId="1" fontId="26" fillId="0" borderId="12" xfId="1" applyNumberFormat="1" applyFont="1" applyFill="1" applyBorder="1" applyAlignment="1" applyProtection="1">
      <alignment horizontal="center" vertical="center" wrapText="1"/>
      <protection locked="0"/>
    </xf>
    <xf numFmtId="170" fontId="31" fillId="3" borderId="6" xfId="0" applyNumberFormat="1" applyFont="1" applyFill="1" applyBorder="1" applyAlignment="1">
      <alignment horizontal="center" vertical="center" wrapText="1"/>
    </xf>
    <xf numFmtId="0" fontId="17" fillId="3" borderId="6" xfId="0" applyNumberFormat="1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17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6" xfId="0" applyFont="1" applyFill="1" applyBorder="1" applyAlignment="1">
      <alignment horizontal="center" vertical="center" wrapText="1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8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/>
    </xf>
    <xf numFmtId="167" fontId="9" fillId="2" borderId="4" xfId="0" applyNumberFormat="1" applyFont="1" applyFill="1" applyBorder="1" applyAlignment="1">
      <alignment horizontal="center" vertical="center"/>
    </xf>
    <xf numFmtId="168" fontId="9" fillId="2" borderId="12" xfId="0" applyNumberFormat="1" applyFont="1" applyFill="1" applyBorder="1" applyAlignment="1">
      <alignment horizontal="center" vertical="center"/>
    </xf>
    <xf numFmtId="165" fontId="9" fillId="2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8" fontId="9" fillId="2" borderId="4" xfId="0" applyNumberFormat="1" applyFont="1" applyFill="1" applyBorder="1" applyAlignment="1">
      <alignment horizontal="center" vertical="center"/>
    </xf>
    <xf numFmtId="165" fontId="9" fillId="2" borderId="13" xfId="0" applyNumberFormat="1" applyFont="1" applyFill="1" applyBorder="1" applyAlignment="1">
      <alignment horizontal="center" vertical="center"/>
    </xf>
    <xf numFmtId="165" fontId="9" fillId="2" borderId="12" xfId="0" applyNumberFormat="1" applyFont="1" applyFill="1" applyBorder="1" applyAlignment="1">
      <alignment horizontal="center" vertical="center"/>
    </xf>
    <xf numFmtId="165" fontId="20" fillId="6" borderId="6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28" fillId="6" borderId="6" xfId="0" applyFont="1" applyFill="1" applyBorder="1" applyAlignment="1">
      <alignment horizontal="center" vertical="center" wrapText="1"/>
    </xf>
    <xf numFmtId="0" fontId="24" fillId="7" borderId="6" xfId="0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26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6" xfId="0" applyFont="1" applyFill="1" applyBorder="1" applyAlignment="1">
      <alignment horizontal="center" vertical="center" wrapText="1"/>
    </xf>
    <xf numFmtId="1" fontId="26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9" fillId="3" borderId="4" xfId="0" applyFont="1" applyFill="1" applyBorder="1" applyAlignment="1">
      <alignment horizontal="left" vertical="center"/>
    </xf>
    <xf numFmtId="0" fontId="24" fillId="8" borderId="6" xfId="0" applyFont="1" applyFill="1" applyBorder="1" applyAlignment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0" xfId="0" applyFont="1" applyFill="1" applyBorder="1" applyAlignment="1">
      <alignment horizontal="left" vertical="center"/>
    </xf>
    <xf numFmtId="0" fontId="28" fillId="8" borderId="6" xfId="0" applyFont="1" applyFill="1" applyBorder="1" applyAlignment="1">
      <alignment horizontal="center" vertical="center" wrapText="1"/>
    </xf>
    <xf numFmtId="3" fontId="20" fillId="0" borderId="6" xfId="0" applyNumberFormat="1" applyFont="1" applyFill="1" applyBorder="1" applyAlignment="1">
      <alignment horizontal="center" vertical="center"/>
    </xf>
    <xf numFmtId="165" fontId="20" fillId="0" borderId="6" xfId="0" applyNumberFormat="1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 wrapText="1"/>
    </xf>
    <xf numFmtId="49" fontId="3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6" xfId="0" applyFont="1" applyFill="1" applyBorder="1" applyAlignment="1">
      <alignment horizontal="center" vertical="center"/>
    </xf>
    <xf numFmtId="165" fontId="34" fillId="0" borderId="6" xfId="0" applyNumberFormat="1" applyFont="1" applyBorder="1" applyAlignment="1">
      <alignment horizontal="center" vertical="center" wrapText="1"/>
    </xf>
    <xf numFmtId="3" fontId="34" fillId="0" borderId="6" xfId="0" applyNumberFormat="1" applyFont="1" applyFill="1" applyBorder="1" applyAlignment="1">
      <alignment horizontal="center" vertical="center"/>
    </xf>
    <xf numFmtId="165" fontId="34" fillId="0" borderId="6" xfId="0" applyNumberFormat="1" applyFont="1" applyFill="1" applyBorder="1" applyAlignment="1">
      <alignment horizontal="center" vertical="center"/>
    </xf>
    <xf numFmtId="0" fontId="38" fillId="3" borderId="4" xfId="0" applyFont="1" applyFill="1" applyBorder="1" applyAlignment="1">
      <alignment horizontal="left" vertical="center" wrapText="1"/>
    </xf>
    <xf numFmtId="166" fontId="39" fillId="0" borderId="6" xfId="0" applyNumberFormat="1" applyFont="1" applyFill="1" applyBorder="1" applyAlignment="1" applyProtection="1">
      <alignment horizontal="center" vertical="center"/>
      <protection locked="0"/>
    </xf>
    <xf numFmtId="166" fontId="39" fillId="3" borderId="6" xfId="0" applyNumberFormat="1" applyFont="1" applyFill="1" applyBorder="1" applyAlignment="1" applyProtection="1">
      <alignment horizontal="center" vertical="center"/>
      <protection locked="0"/>
    </xf>
    <xf numFmtId="167" fontId="39" fillId="3" borderId="6" xfId="0" applyNumberFormat="1" applyFont="1" applyFill="1" applyBorder="1" applyAlignment="1">
      <alignment horizontal="center" vertical="center" wrapText="1"/>
    </xf>
    <xf numFmtId="0" fontId="38" fillId="3" borderId="0" xfId="0" applyFont="1" applyFill="1" applyBorder="1" applyAlignment="1">
      <alignment horizontal="left" vertical="center" wrapText="1"/>
    </xf>
    <xf numFmtId="168" fontId="39" fillId="9" borderId="6" xfId="0" applyNumberFormat="1" applyFont="1" applyFill="1" applyBorder="1" applyAlignment="1">
      <alignment horizontal="center" vertical="center" wrapText="1"/>
    </xf>
    <xf numFmtId="165" fontId="39" fillId="3" borderId="6" xfId="0" applyNumberFormat="1" applyFont="1" applyFill="1" applyBorder="1" applyAlignment="1">
      <alignment horizontal="center" vertical="center" wrapText="1"/>
    </xf>
    <xf numFmtId="164" fontId="39" fillId="3" borderId="6" xfId="0" applyNumberFormat="1" applyFont="1" applyFill="1" applyBorder="1" applyAlignment="1">
      <alignment horizontal="center" vertical="center" wrapText="1"/>
    </xf>
    <xf numFmtId="168" fontId="39" fillId="4" borderId="6" xfId="0" applyNumberFormat="1" applyFont="1" applyFill="1" applyBorder="1" applyAlignment="1">
      <alignment horizontal="center" vertical="center" wrapText="1"/>
    </xf>
    <xf numFmtId="3" fontId="39" fillId="4" borderId="6" xfId="0" applyNumberFormat="1" applyFont="1" applyFill="1" applyBorder="1" applyAlignment="1">
      <alignment horizontal="center" vertical="center" wrapText="1"/>
    </xf>
    <xf numFmtId="0" fontId="40" fillId="3" borderId="0" xfId="0" applyFont="1" applyFill="1" applyAlignment="1">
      <alignment horizontal="left" vertical="center" wrapText="1"/>
    </xf>
    <xf numFmtId="0" fontId="41" fillId="3" borderId="0" xfId="0" applyFont="1" applyFill="1" applyBorder="1" applyAlignment="1">
      <alignment horizontal="left" vertical="center" wrapText="1"/>
    </xf>
    <xf numFmtId="165" fontId="34" fillId="3" borderId="6" xfId="0" applyNumberFormat="1" applyFont="1" applyFill="1" applyBorder="1" applyAlignment="1">
      <alignment horizontal="center" vertical="center"/>
    </xf>
    <xf numFmtId="0" fontId="39" fillId="3" borderId="4" xfId="0" applyFont="1" applyFill="1" applyBorder="1" applyAlignment="1">
      <alignment horizontal="left" vertical="center"/>
    </xf>
    <xf numFmtId="171" fontId="39" fillId="0" borderId="6" xfId="0" applyNumberFormat="1" applyFont="1" applyFill="1" applyBorder="1" applyAlignment="1" applyProtection="1">
      <alignment horizontal="center" vertical="center"/>
      <protection locked="0"/>
    </xf>
    <xf numFmtId="171" fontId="39" fillId="3" borderId="6" xfId="0" applyNumberFormat="1" applyFont="1" applyFill="1" applyBorder="1" applyAlignment="1" applyProtection="1">
      <alignment horizontal="center" vertical="center"/>
      <protection locked="0"/>
    </xf>
    <xf numFmtId="0" fontId="39" fillId="3" borderId="0" xfId="0" applyFont="1" applyFill="1" applyBorder="1" applyAlignment="1">
      <alignment horizontal="left" vertical="center"/>
    </xf>
    <xf numFmtId="0" fontId="42" fillId="3" borderId="0" xfId="0" applyFont="1" applyFill="1" applyBorder="1" applyAlignment="1">
      <alignment horizontal="left" vertical="center"/>
    </xf>
    <xf numFmtId="49" fontId="43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40" fillId="0" borderId="6" xfId="0" applyNumberFormat="1" applyFont="1" applyFill="1" applyBorder="1" applyAlignment="1">
      <alignment horizontal="center" vertical="center"/>
    </xf>
    <xf numFmtId="0" fontId="44" fillId="3" borderId="6" xfId="0" applyFont="1" applyFill="1" applyBorder="1" applyAlignment="1">
      <alignment horizontal="center" vertical="center" wrapText="1"/>
    </xf>
    <xf numFmtId="49" fontId="45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46" fillId="0" borderId="12" xfId="0" applyNumberFormat="1" applyFont="1" applyFill="1" applyBorder="1" applyAlignment="1" applyProtection="1">
      <alignment horizontal="center" vertical="center" wrapText="1"/>
      <protection locked="0"/>
    </xf>
    <xf numFmtId="170" fontId="31" fillId="0" borderId="6" xfId="0" applyNumberFormat="1" applyFont="1" applyFill="1" applyBorder="1" applyAlignment="1">
      <alignment horizontal="center" vertical="center" wrapText="1"/>
    </xf>
    <xf numFmtId="165" fontId="31" fillId="0" borderId="6" xfId="0" applyNumberFormat="1" applyFont="1" applyFill="1" applyBorder="1" applyAlignment="1">
      <alignment horizontal="center" vertical="center"/>
    </xf>
    <xf numFmtId="0" fontId="48" fillId="3" borderId="4" xfId="0" applyFont="1" applyFill="1" applyBorder="1" applyAlignment="1">
      <alignment horizontal="left" vertical="center" wrapText="1"/>
    </xf>
    <xf numFmtId="166" fontId="47" fillId="0" borderId="6" xfId="0" applyNumberFormat="1" applyFont="1" applyFill="1" applyBorder="1" applyAlignment="1" applyProtection="1">
      <alignment horizontal="center" vertical="center"/>
      <protection locked="0"/>
    </xf>
    <xf numFmtId="166" fontId="47" fillId="3" borderId="6" xfId="0" applyNumberFormat="1" applyFont="1" applyFill="1" applyBorder="1" applyAlignment="1" applyProtection="1">
      <alignment horizontal="center" vertical="center"/>
      <protection locked="0"/>
    </xf>
    <xf numFmtId="167" fontId="47" fillId="3" borderId="6" xfId="0" applyNumberFormat="1" applyFont="1" applyFill="1" applyBorder="1" applyAlignment="1">
      <alignment horizontal="center" vertical="center" wrapText="1"/>
    </xf>
    <xf numFmtId="0" fontId="48" fillId="3" borderId="0" xfId="0" applyFont="1" applyFill="1" applyBorder="1" applyAlignment="1">
      <alignment horizontal="left" vertical="center" wrapText="1"/>
    </xf>
    <xf numFmtId="168" fontId="47" fillId="4" borderId="6" xfId="0" applyNumberFormat="1" applyFont="1" applyFill="1" applyBorder="1" applyAlignment="1">
      <alignment horizontal="center" vertical="center" wrapText="1"/>
    </xf>
    <xf numFmtId="165" fontId="47" fillId="3" borderId="6" xfId="0" applyNumberFormat="1" applyFont="1" applyFill="1" applyBorder="1" applyAlignment="1">
      <alignment horizontal="center" vertical="center" wrapText="1"/>
    </xf>
    <xf numFmtId="164" fontId="47" fillId="3" borderId="6" xfId="0" applyNumberFormat="1" applyFont="1" applyFill="1" applyBorder="1" applyAlignment="1">
      <alignment horizontal="center" vertical="center" wrapText="1"/>
    </xf>
    <xf numFmtId="3" fontId="47" fillId="4" borderId="6" xfId="0" applyNumberFormat="1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left" vertical="center" wrapText="1"/>
    </xf>
    <xf numFmtId="0" fontId="49" fillId="3" borderId="0" xfId="0" applyFont="1" applyFill="1" applyBorder="1" applyAlignment="1">
      <alignment horizontal="left" vertical="center" wrapText="1"/>
    </xf>
    <xf numFmtId="165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167" fontId="18" fillId="5" borderId="8" xfId="0" applyNumberFormat="1" applyFont="1" applyFill="1" applyBorder="1" applyAlignment="1">
      <alignment horizontal="center" vertical="center"/>
    </xf>
    <xf numFmtId="170" fontId="20" fillId="6" borderId="6" xfId="0" applyNumberFormat="1" applyFont="1" applyFill="1" applyBorder="1" applyAlignment="1">
      <alignment horizontal="center" vertical="center" wrapText="1"/>
    </xf>
    <xf numFmtId="0" fontId="19" fillId="6" borderId="4" xfId="1" applyNumberFormat="1" applyFont="1" applyFill="1" applyBorder="1" applyAlignment="1" applyProtection="1">
      <alignment vertical="center" wrapText="1"/>
      <protection locked="0"/>
    </xf>
    <xf numFmtId="0" fontId="20" fillId="3" borderId="13" xfId="0" applyNumberFormat="1" applyFont="1" applyFill="1" applyBorder="1" applyAlignment="1" applyProtection="1">
      <alignment vertical="center" wrapText="1"/>
      <protection locked="0"/>
    </xf>
    <xf numFmtId="0" fontId="19" fillId="3" borderId="13" xfId="0" applyNumberFormat="1" applyFont="1" applyFill="1" applyBorder="1" applyAlignment="1" applyProtection="1">
      <alignment vertical="center" wrapText="1"/>
      <protection locked="0"/>
    </xf>
    <xf numFmtId="1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9" fillId="5" borderId="8" xfId="0" applyNumberFormat="1" applyFont="1" applyFill="1" applyBorder="1" applyAlignment="1">
      <alignment horizontal="center" vertical="center"/>
    </xf>
    <xf numFmtId="168" fontId="9" fillId="5" borderId="7" xfId="0" applyNumberFormat="1" applyFont="1" applyFill="1" applyBorder="1" applyAlignment="1">
      <alignment horizontal="center" vertical="center"/>
    </xf>
    <xf numFmtId="165" fontId="9" fillId="5" borderId="8" xfId="0" applyNumberFormat="1" applyFont="1" applyFill="1" applyBorder="1" applyAlignment="1">
      <alignment horizontal="center" vertical="center"/>
    </xf>
    <xf numFmtId="164" fontId="9" fillId="5" borderId="8" xfId="0" applyNumberFormat="1" applyFont="1" applyFill="1" applyBorder="1" applyAlignment="1">
      <alignment horizontal="center" vertical="center"/>
    </xf>
    <xf numFmtId="168" fontId="9" fillId="5" borderId="8" xfId="0" applyNumberFormat="1" applyFont="1" applyFill="1" applyBorder="1" applyAlignment="1">
      <alignment horizontal="center" vertical="center"/>
    </xf>
    <xf numFmtId="165" fontId="9" fillId="5" borderId="9" xfId="0" applyNumberFormat="1" applyFont="1" applyFill="1" applyBorder="1" applyAlignment="1">
      <alignment horizontal="center" vertical="center"/>
    </xf>
    <xf numFmtId="165" fontId="9" fillId="5" borderId="7" xfId="0" applyNumberFormat="1" applyFont="1" applyFill="1" applyBorder="1" applyAlignment="1">
      <alignment horizontal="center" vertical="center"/>
    </xf>
    <xf numFmtId="167" fontId="9" fillId="2" borderId="13" xfId="0" applyNumberFormat="1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left" vertical="center"/>
    </xf>
    <xf numFmtId="170" fontId="52" fillId="3" borderId="6" xfId="0" applyNumberFormat="1" applyFont="1" applyFill="1" applyBorder="1" applyAlignment="1">
      <alignment horizontal="center" vertical="center" wrapText="1"/>
    </xf>
    <xf numFmtId="168" fontId="17" fillId="3" borderId="6" xfId="0" applyNumberFormat="1" applyFont="1" applyFill="1" applyBorder="1" applyAlignment="1">
      <alignment horizontal="center" vertical="center" wrapText="1"/>
    </xf>
    <xf numFmtId="3" fontId="17" fillId="3" borderId="6" xfId="0" applyNumberFormat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17" fillId="3" borderId="12" xfId="0" applyNumberFormat="1" applyFont="1" applyFill="1" applyBorder="1" applyAlignment="1" applyProtection="1">
      <alignment vertical="center" wrapText="1"/>
      <protection locked="0"/>
    </xf>
    <xf numFmtId="0" fontId="17" fillId="3" borderId="13" xfId="0" applyNumberFormat="1" applyFont="1" applyFill="1" applyBorder="1" applyAlignment="1" applyProtection="1">
      <alignment vertical="center" wrapText="1"/>
      <protection locked="0"/>
    </xf>
    <xf numFmtId="0" fontId="51" fillId="3" borderId="4" xfId="0" applyFont="1" applyFill="1" applyBorder="1" applyAlignment="1">
      <alignment horizontal="left" vertical="center"/>
    </xf>
    <xf numFmtId="171" fontId="9" fillId="2" borderId="4" xfId="0" applyNumberFormat="1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left" vertical="center"/>
    </xf>
    <xf numFmtId="168" fontId="19" fillId="2" borderId="12" xfId="0" applyNumberFormat="1" applyFont="1" applyFill="1" applyBorder="1" applyAlignment="1">
      <alignment horizontal="left" vertical="center"/>
    </xf>
    <xf numFmtId="165" fontId="19" fillId="2" borderId="4" xfId="0" applyNumberFormat="1" applyFont="1" applyFill="1" applyBorder="1" applyAlignment="1">
      <alignment horizontal="left" vertical="center"/>
    </xf>
    <xf numFmtId="164" fontId="19" fillId="2" borderId="4" xfId="0" applyNumberFormat="1" applyFont="1" applyFill="1" applyBorder="1" applyAlignment="1">
      <alignment horizontal="left" vertical="center"/>
    </xf>
    <xf numFmtId="168" fontId="19" fillId="2" borderId="4" xfId="0" applyNumberFormat="1" applyFont="1" applyFill="1" applyBorder="1" applyAlignment="1">
      <alignment horizontal="left" vertical="center"/>
    </xf>
    <xf numFmtId="165" fontId="19" fillId="2" borderId="13" xfId="0" applyNumberFormat="1" applyFont="1" applyFill="1" applyBorder="1" applyAlignment="1">
      <alignment horizontal="left" vertical="center"/>
    </xf>
    <xf numFmtId="165" fontId="19" fillId="2" borderId="12" xfId="0" applyNumberFormat="1" applyFont="1" applyFill="1" applyBorder="1" applyAlignment="1">
      <alignment horizontal="left" vertical="center"/>
    </xf>
    <xf numFmtId="49" fontId="26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6" xfId="0" applyNumberFormat="1" applyFont="1" applyFill="1" applyBorder="1" applyAlignment="1">
      <alignment horizontal="center" vertical="center" wrapText="1"/>
    </xf>
    <xf numFmtId="3" fontId="20" fillId="3" borderId="6" xfId="0" applyNumberFormat="1" applyFont="1" applyFill="1" applyBorder="1" applyAlignment="1">
      <alignment horizontal="center" vertical="center"/>
    </xf>
    <xf numFmtId="165" fontId="20" fillId="3" borderId="6" xfId="0" applyNumberFormat="1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left" vertical="center"/>
    </xf>
    <xf numFmtId="171" fontId="17" fillId="0" borderId="6" xfId="0" applyNumberFormat="1" applyFont="1" applyFill="1" applyBorder="1" applyAlignment="1" applyProtection="1">
      <alignment horizontal="center" vertical="center"/>
      <protection locked="0"/>
    </xf>
    <xf numFmtId="171" fontId="17" fillId="3" borderId="6" xfId="0" applyNumberFormat="1" applyFont="1" applyFill="1" applyBorder="1" applyAlignment="1" applyProtection="1">
      <alignment horizontal="center" vertical="center"/>
      <protection locked="0"/>
    </xf>
    <xf numFmtId="49" fontId="54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55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52" fillId="3" borderId="6" xfId="0" applyNumberFormat="1" applyFont="1" applyFill="1" applyBorder="1" applyAlignment="1">
      <alignment horizontal="center" vertical="center" wrapText="1"/>
    </xf>
    <xf numFmtId="3" fontId="52" fillId="3" borderId="6" xfId="0" applyNumberFormat="1" applyFont="1" applyFill="1" applyBorder="1" applyAlignment="1">
      <alignment horizontal="center" vertical="center"/>
    </xf>
    <xf numFmtId="165" fontId="52" fillId="3" borderId="6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4" xfId="0" applyFont="1" applyFill="1" applyBorder="1" applyAlignment="1">
      <alignment horizontal="left" vertical="center" wrapText="1"/>
    </xf>
    <xf numFmtId="171" fontId="17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>
      <alignment horizontal="left" vertical="center" wrapText="1"/>
    </xf>
    <xf numFmtId="168" fontId="17" fillId="10" borderId="6" xfId="0" applyNumberFormat="1" applyFont="1" applyFill="1" applyBorder="1" applyAlignment="1">
      <alignment horizontal="center" vertical="center" wrapText="1"/>
    </xf>
    <xf numFmtId="49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6" fillId="0" borderId="12" xfId="0" applyNumberFormat="1" applyFont="1" applyFill="1" applyBorder="1" applyAlignment="1" applyProtection="1">
      <alignment horizontal="center" vertical="center" wrapText="1"/>
      <protection locked="0"/>
    </xf>
    <xf numFmtId="171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6" fillId="6" borderId="12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8" xfId="0" applyFont="1" applyFill="1" applyBorder="1" applyAlignment="1">
      <alignment horizontal="left" vertical="center"/>
    </xf>
    <xf numFmtId="171" fontId="17" fillId="3" borderId="4" xfId="0" applyNumberFormat="1" applyFont="1" applyFill="1" applyBorder="1" applyAlignment="1" applyProtection="1">
      <alignment horizontal="center" vertical="center"/>
      <protection locked="0"/>
    </xf>
    <xf numFmtId="165" fontId="17" fillId="3" borderId="13" xfId="0" applyNumberFormat="1" applyFont="1" applyFill="1" applyBorder="1" applyAlignment="1">
      <alignment horizontal="center" vertical="center" wrapText="1"/>
    </xf>
    <xf numFmtId="0" fontId="17" fillId="3" borderId="13" xfId="0" applyNumberFormat="1" applyFont="1" applyFill="1" applyBorder="1" applyAlignment="1">
      <alignment horizontal="center" vertical="center" wrapText="1"/>
    </xf>
    <xf numFmtId="0" fontId="29" fillId="3" borderId="4" xfId="0" applyFont="1" applyFill="1" applyBorder="1" applyAlignment="1">
      <alignment horizontal="left" vertical="center" wrapText="1"/>
    </xf>
    <xf numFmtId="0" fontId="29" fillId="3" borderId="0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/>
    </xf>
    <xf numFmtId="0" fontId="29" fillId="3" borderId="4" xfId="0" applyFont="1" applyFill="1" applyBorder="1" applyAlignment="1">
      <alignment horizontal="left" vertical="center"/>
    </xf>
    <xf numFmtId="167" fontId="9" fillId="5" borderId="8" xfId="0" applyNumberFormat="1" applyFont="1" applyFill="1" applyBorder="1" applyAlignment="1">
      <alignment horizontal="center" vertical="center"/>
    </xf>
    <xf numFmtId="49" fontId="25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6" xfId="0" applyFont="1" applyFill="1" applyBorder="1" applyAlignment="1">
      <alignment horizontal="left" vertical="center" wrapText="1"/>
    </xf>
    <xf numFmtId="1" fontId="26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0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27" fillId="3" borderId="13" xfId="0" applyFont="1" applyFill="1" applyBorder="1" applyAlignment="1">
      <alignment horizontal="left" vertical="center" wrapText="1"/>
    </xf>
    <xf numFmtId="166" fontId="9" fillId="2" borderId="6" xfId="0" applyNumberFormat="1" applyFont="1" applyFill="1" applyBorder="1" applyAlignment="1">
      <alignment horizontal="center" vertical="center"/>
    </xf>
    <xf numFmtId="169" fontId="9" fillId="2" borderId="4" xfId="0" applyNumberFormat="1" applyFont="1" applyFill="1" applyBorder="1" applyAlignment="1">
      <alignment horizontal="center" vertical="center"/>
    </xf>
    <xf numFmtId="49" fontId="60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61" fillId="0" borderId="6" xfId="0" applyNumberFormat="1" applyFont="1" applyFill="1" applyBorder="1" applyAlignment="1" applyProtection="1">
      <alignment horizontal="center" vertical="center" wrapText="1"/>
      <protection locked="0"/>
    </xf>
    <xf numFmtId="1" fontId="62" fillId="0" borderId="12" xfId="0" applyNumberFormat="1" applyFont="1" applyFill="1" applyBorder="1" applyAlignment="1" applyProtection="1">
      <alignment horizontal="center" vertical="center" wrapText="1"/>
      <protection locked="0"/>
    </xf>
    <xf numFmtId="170" fontId="40" fillId="0" borderId="6" xfId="0" applyNumberFormat="1" applyFont="1" applyFill="1" applyBorder="1" applyAlignment="1">
      <alignment horizontal="center" vertical="center" wrapText="1"/>
    </xf>
    <xf numFmtId="165" fontId="40" fillId="3" borderId="6" xfId="0" applyNumberFormat="1" applyFont="1" applyFill="1" applyBorder="1" applyAlignment="1">
      <alignment horizontal="center" vertical="center"/>
    </xf>
    <xf numFmtId="3" fontId="39" fillId="4" borderId="6" xfId="0" applyNumberFormat="1" applyFont="1" applyFill="1" applyBorder="1" applyAlignment="1">
      <alignment horizontal="center" vertical="center"/>
    </xf>
    <xf numFmtId="0" fontId="63" fillId="3" borderId="0" xfId="0" applyFont="1" applyFill="1" applyBorder="1" applyAlignment="1">
      <alignment horizontal="left" vertical="center"/>
    </xf>
    <xf numFmtId="3" fontId="20" fillId="3" borderId="6" xfId="0" applyNumberFormat="1" applyFont="1" applyFill="1" applyBorder="1" applyAlignment="1">
      <alignment vertical="center" wrapText="1"/>
    </xf>
    <xf numFmtId="3" fontId="39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39" fillId="3" borderId="13" xfId="0" applyNumberFormat="1" applyFont="1" applyFill="1" applyBorder="1" applyAlignment="1" applyProtection="1">
      <alignment horizontal="center" vertical="center" wrapText="1"/>
      <protection locked="0"/>
    </xf>
    <xf numFmtId="1" fontId="68" fillId="0" borderId="12" xfId="0" applyNumberFormat="1" applyFont="1" applyFill="1" applyBorder="1" applyAlignment="1" applyProtection="1">
      <alignment horizontal="center" vertical="center" wrapText="1"/>
      <protection locked="0"/>
    </xf>
    <xf numFmtId="170" fontId="67" fillId="0" borderId="6" xfId="0" applyNumberFormat="1" applyFont="1" applyFill="1" applyBorder="1" applyAlignment="1">
      <alignment horizontal="center" vertical="center" wrapText="1"/>
    </xf>
    <xf numFmtId="165" fontId="67" fillId="3" borderId="6" xfId="0" applyNumberFormat="1" applyFont="1" applyFill="1" applyBorder="1" applyAlignment="1">
      <alignment horizontal="center" vertical="center"/>
    </xf>
    <xf numFmtId="3" fontId="69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6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69" fillId="3" borderId="4" xfId="0" applyFont="1" applyFill="1" applyBorder="1" applyAlignment="1">
      <alignment horizontal="left" vertical="center"/>
    </xf>
    <xf numFmtId="171" fontId="69" fillId="0" borderId="6" xfId="0" applyNumberFormat="1" applyFont="1" applyFill="1" applyBorder="1" applyAlignment="1" applyProtection="1">
      <alignment horizontal="center" vertical="center"/>
      <protection locked="0"/>
    </xf>
    <xf numFmtId="166" fontId="69" fillId="3" borderId="6" xfId="0" applyNumberFormat="1" applyFont="1" applyFill="1" applyBorder="1" applyAlignment="1" applyProtection="1">
      <alignment horizontal="center" vertical="center"/>
      <protection locked="0"/>
    </xf>
    <xf numFmtId="167" fontId="69" fillId="3" borderId="6" xfId="0" applyNumberFormat="1" applyFont="1" applyFill="1" applyBorder="1" applyAlignment="1">
      <alignment horizontal="center" vertical="center" wrapText="1"/>
    </xf>
    <xf numFmtId="0" fontId="69" fillId="3" borderId="0" xfId="0" applyFont="1" applyFill="1" applyBorder="1" applyAlignment="1">
      <alignment horizontal="left" vertical="center"/>
    </xf>
    <xf numFmtId="168" fontId="69" fillId="9" borderId="6" xfId="0" applyNumberFormat="1" applyFont="1" applyFill="1" applyBorder="1" applyAlignment="1">
      <alignment horizontal="center" vertical="center" wrapText="1"/>
    </xf>
    <xf numFmtId="165" fontId="69" fillId="3" borderId="6" xfId="0" applyNumberFormat="1" applyFont="1" applyFill="1" applyBorder="1" applyAlignment="1">
      <alignment horizontal="center" vertical="center" wrapText="1"/>
    </xf>
    <xf numFmtId="164" fontId="69" fillId="3" borderId="6" xfId="0" applyNumberFormat="1" applyFont="1" applyFill="1" applyBorder="1" applyAlignment="1">
      <alignment horizontal="center" vertical="center" wrapText="1"/>
    </xf>
    <xf numFmtId="168" fontId="69" fillId="4" borderId="6" xfId="0" applyNumberFormat="1" applyFont="1" applyFill="1" applyBorder="1" applyAlignment="1">
      <alignment horizontal="center" vertical="center" wrapText="1"/>
    </xf>
    <xf numFmtId="3" fontId="69" fillId="4" borderId="6" xfId="0" applyNumberFormat="1" applyFont="1" applyFill="1" applyBorder="1" applyAlignment="1">
      <alignment horizontal="center" vertical="center"/>
    </xf>
    <xf numFmtId="0" fontId="67" fillId="3" borderId="0" xfId="0" applyFont="1" applyFill="1" applyAlignment="1">
      <alignment horizontal="left" vertical="center" wrapText="1"/>
    </xf>
    <xf numFmtId="0" fontId="70" fillId="3" borderId="0" xfId="0" applyFont="1" applyFill="1" applyBorder="1" applyAlignment="1">
      <alignment horizontal="left" vertical="center" wrapText="1"/>
    </xf>
    <xf numFmtId="0" fontId="71" fillId="3" borderId="0" xfId="0" applyFont="1" applyFill="1" applyBorder="1" applyAlignment="1">
      <alignment horizontal="left" vertical="center" wrapText="1"/>
    </xf>
    <xf numFmtId="1" fontId="43" fillId="0" borderId="12" xfId="0" applyNumberFormat="1" applyFont="1" applyFill="1" applyBorder="1" applyAlignment="1" applyProtection="1">
      <alignment horizontal="center" vertical="center" wrapText="1"/>
      <protection locked="0"/>
    </xf>
    <xf numFmtId="170" fontId="34" fillId="3" borderId="6" xfId="0" applyNumberFormat="1" applyFont="1" applyFill="1" applyBorder="1" applyAlignment="1">
      <alignment horizontal="center" vertical="center" wrapText="1"/>
    </xf>
    <xf numFmtId="3" fontId="34" fillId="3" borderId="6" xfId="0" applyNumberFormat="1" applyFont="1" applyFill="1" applyBorder="1" applyAlignment="1">
      <alignment horizontal="center" vertical="center" wrapText="1"/>
    </xf>
    <xf numFmtId="3" fontId="73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7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73" fillId="3" borderId="4" xfId="0" applyFont="1" applyFill="1" applyBorder="1" applyAlignment="1">
      <alignment horizontal="left" vertical="center"/>
    </xf>
    <xf numFmtId="171" fontId="73" fillId="0" borderId="6" xfId="0" applyNumberFormat="1" applyFont="1" applyFill="1" applyBorder="1" applyAlignment="1" applyProtection="1">
      <alignment horizontal="center" vertical="center"/>
      <protection locked="0"/>
    </xf>
    <xf numFmtId="166" fontId="73" fillId="3" borderId="6" xfId="0" applyNumberFormat="1" applyFont="1" applyFill="1" applyBorder="1" applyAlignment="1" applyProtection="1">
      <alignment horizontal="center" vertical="center"/>
      <protection locked="0"/>
    </xf>
    <xf numFmtId="167" fontId="73" fillId="3" borderId="6" xfId="0" applyNumberFormat="1" applyFont="1" applyFill="1" applyBorder="1" applyAlignment="1">
      <alignment horizontal="center" vertical="center" wrapText="1"/>
    </xf>
    <xf numFmtId="0" fontId="73" fillId="3" borderId="0" xfId="0" applyFont="1" applyFill="1" applyBorder="1" applyAlignment="1">
      <alignment horizontal="left" vertical="center"/>
    </xf>
    <xf numFmtId="168" fontId="73" fillId="9" borderId="6" xfId="0" applyNumberFormat="1" applyFont="1" applyFill="1" applyBorder="1" applyAlignment="1">
      <alignment horizontal="center" vertical="center" wrapText="1"/>
    </xf>
    <xf numFmtId="165" fontId="73" fillId="3" borderId="6" xfId="0" applyNumberFormat="1" applyFont="1" applyFill="1" applyBorder="1" applyAlignment="1">
      <alignment horizontal="center" vertical="center" wrapText="1"/>
    </xf>
    <xf numFmtId="164" fontId="73" fillId="3" borderId="6" xfId="0" applyNumberFormat="1" applyFont="1" applyFill="1" applyBorder="1" applyAlignment="1">
      <alignment horizontal="center" vertical="center" wrapText="1"/>
    </xf>
    <xf numFmtId="168" fontId="73" fillId="4" borderId="6" xfId="0" applyNumberFormat="1" applyFont="1" applyFill="1" applyBorder="1" applyAlignment="1">
      <alignment horizontal="center" vertical="center" wrapText="1"/>
    </xf>
    <xf numFmtId="3" fontId="73" fillId="4" borderId="6" xfId="0" applyNumberFormat="1" applyFont="1" applyFill="1" applyBorder="1" applyAlignment="1">
      <alignment horizontal="center" vertical="center"/>
    </xf>
    <xf numFmtId="0" fontId="74" fillId="3" borderId="0" xfId="0" applyFont="1" applyFill="1" applyBorder="1" applyAlignment="1">
      <alignment horizontal="left" vertical="center"/>
    </xf>
    <xf numFmtId="0" fontId="75" fillId="3" borderId="0" xfId="0" applyFont="1" applyFill="1" applyBorder="1" applyAlignment="1">
      <alignment horizontal="left" vertical="center" wrapText="1"/>
    </xf>
    <xf numFmtId="1" fontId="43" fillId="3" borderId="12" xfId="0" applyNumberFormat="1" applyFont="1" applyFill="1" applyBorder="1" applyAlignment="1" applyProtection="1">
      <alignment horizontal="center" vertical="center" wrapText="1"/>
      <protection locked="0"/>
    </xf>
    <xf numFmtId="171" fontId="73" fillId="3" borderId="6" xfId="0" applyNumberFormat="1" applyFont="1" applyFill="1" applyBorder="1" applyAlignment="1" applyProtection="1">
      <alignment horizontal="center" vertical="center"/>
      <protection locked="0"/>
    </xf>
    <xf numFmtId="168" fontId="76" fillId="4" borderId="6" xfId="0" applyNumberFormat="1" applyFont="1" applyFill="1" applyBorder="1" applyAlignment="1">
      <alignment horizontal="center" vertical="center" wrapText="1"/>
    </xf>
    <xf numFmtId="49" fontId="35" fillId="3" borderId="6" xfId="0" applyNumberFormat="1" applyFont="1" applyFill="1" applyBorder="1" applyAlignment="1" applyProtection="1">
      <alignment horizontal="center" vertical="center" wrapText="1"/>
      <protection locked="0"/>
    </xf>
    <xf numFmtId="3" fontId="73" fillId="3" borderId="4" xfId="0" applyNumberFormat="1" applyFont="1" applyFill="1" applyBorder="1" applyAlignment="1" applyProtection="1">
      <alignment horizontal="center" vertical="center" wrapText="1"/>
      <protection locked="0"/>
    </xf>
    <xf numFmtId="168" fontId="73" fillId="11" borderId="6" xfId="0" applyNumberFormat="1" applyFont="1" applyFill="1" applyBorder="1" applyAlignment="1">
      <alignment horizontal="center" vertical="center" wrapText="1"/>
    </xf>
    <xf numFmtId="0" fontId="77" fillId="3" borderId="0" xfId="0" applyFont="1" applyFill="1" applyBorder="1" applyAlignment="1">
      <alignment horizontal="left" vertical="center"/>
    </xf>
    <xf numFmtId="3" fontId="73" fillId="3" borderId="6" xfId="0" applyNumberFormat="1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3" fontId="21" fillId="2" borderId="4" xfId="0" applyNumberFormat="1" applyFont="1" applyFill="1" applyBorder="1" applyAlignment="1">
      <alignment horizontal="center" vertical="center"/>
    </xf>
    <xf numFmtId="165" fontId="21" fillId="2" borderId="4" xfId="0" applyNumberFormat="1" applyFont="1" applyFill="1" applyBorder="1" applyAlignment="1">
      <alignment horizontal="center" vertical="center"/>
    </xf>
    <xf numFmtId="49" fontId="9" fillId="6" borderId="6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80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0" fillId="3" borderId="6" xfId="0" applyNumberFormat="1" applyFont="1" applyFill="1" applyBorder="1" applyAlignment="1">
      <alignment horizontal="center" vertical="center"/>
    </xf>
    <xf numFmtId="0" fontId="40" fillId="3" borderId="6" xfId="0" applyFont="1" applyFill="1" applyBorder="1" applyAlignment="1">
      <alignment horizontal="left" vertical="center"/>
    </xf>
    <xf numFmtId="165" fontId="20" fillId="0" borderId="6" xfId="0" applyNumberFormat="1" applyFont="1" applyFill="1" applyBorder="1" applyAlignment="1" applyProtection="1">
      <alignment horizontal="center" vertical="center"/>
      <protection locked="0"/>
    </xf>
    <xf numFmtId="0" fontId="27" fillId="3" borderId="4" xfId="0" applyFont="1" applyFill="1" applyBorder="1" applyAlignment="1">
      <alignment horizontal="left" vertical="center"/>
    </xf>
    <xf numFmtId="0" fontId="81" fillId="2" borderId="12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center" vertical="center"/>
    </xf>
    <xf numFmtId="0" fontId="78" fillId="2" borderId="4" xfId="0" applyFont="1" applyFill="1" applyBorder="1" applyAlignment="1">
      <alignment horizontal="center" vertical="center" wrapText="1"/>
    </xf>
    <xf numFmtId="171" fontId="23" fillId="2" borderId="4" xfId="0" applyNumberFormat="1" applyFont="1" applyFill="1" applyBorder="1" applyAlignment="1">
      <alignment horizontal="center" vertical="center"/>
    </xf>
    <xf numFmtId="167" fontId="23" fillId="2" borderId="13" xfId="0" applyNumberFormat="1" applyFont="1" applyFill="1" applyBorder="1" applyAlignment="1">
      <alignment horizontal="center" vertical="center"/>
    </xf>
    <xf numFmtId="168" fontId="21" fillId="2" borderId="12" xfId="0" applyNumberFormat="1" applyFont="1" applyFill="1" applyBorder="1" applyAlignment="1">
      <alignment horizontal="left" vertical="center"/>
    </xf>
    <xf numFmtId="165" fontId="21" fillId="2" borderId="4" xfId="0" applyNumberFormat="1" applyFont="1" applyFill="1" applyBorder="1" applyAlignment="1">
      <alignment horizontal="left" vertical="center"/>
    </xf>
    <xf numFmtId="164" fontId="21" fillId="2" borderId="4" xfId="0" applyNumberFormat="1" applyFont="1" applyFill="1" applyBorder="1" applyAlignment="1">
      <alignment horizontal="left" vertical="center"/>
    </xf>
    <xf numFmtId="168" fontId="21" fillId="2" borderId="4" xfId="0" applyNumberFormat="1" applyFont="1" applyFill="1" applyBorder="1" applyAlignment="1">
      <alignment horizontal="left" vertical="center"/>
    </xf>
    <xf numFmtId="165" fontId="21" fillId="2" borderId="13" xfId="0" applyNumberFormat="1" applyFont="1" applyFill="1" applyBorder="1" applyAlignment="1">
      <alignment horizontal="left" vertical="center"/>
    </xf>
    <xf numFmtId="165" fontId="21" fillId="2" borderId="12" xfId="0" applyNumberFormat="1" applyFont="1" applyFill="1" applyBorder="1" applyAlignment="1">
      <alignment horizontal="left" vertical="center"/>
    </xf>
    <xf numFmtId="49" fontId="6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6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6" xfId="0" applyNumberFormat="1" applyFont="1" applyFill="1" applyBorder="1" applyAlignment="1" applyProtection="1">
      <alignment horizontal="center" vertical="center"/>
      <protection locked="0"/>
    </xf>
    <xf numFmtId="3" fontId="40" fillId="3" borderId="6" xfId="0" applyNumberFormat="1" applyFont="1" applyFill="1" applyBorder="1" applyAlignment="1">
      <alignment horizontal="center" vertical="center"/>
    </xf>
    <xf numFmtId="171" fontId="21" fillId="0" borderId="12" xfId="0" applyNumberFormat="1" applyFont="1" applyFill="1" applyBorder="1" applyAlignment="1">
      <alignment horizontal="left" vertical="center"/>
    </xf>
    <xf numFmtId="171" fontId="21" fillId="3" borderId="4" xfId="0" applyNumberFormat="1" applyFont="1" applyFill="1" applyBorder="1" applyAlignment="1">
      <alignment horizontal="left" vertical="center"/>
    </xf>
    <xf numFmtId="167" fontId="21" fillId="3" borderId="13" xfId="0" applyNumberFormat="1" applyFont="1" applyFill="1" applyBorder="1" applyAlignment="1">
      <alignment horizontal="left" vertical="center"/>
    </xf>
    <xf numFmtId="168" fontId="21" fillId="3" borderId="12" xfId="0" applyNumberFormat="1" applyFont="1" applyFill="1" applyBorder="1" applyAlignment="1">
      <alignment horizontal="left" vertical="center"/>
    </xf>
    <xf numFmtId="165" fontId="21" fillId="3" borderId="4" xfId="0" applyNumberFormat="1" applyFont="1" applyFill="1" applyBorder="1" applyAlignment="1">
      <alignment horizontal="left" vertical="center"/>
    </xf>
    <xf numFmtId="164" fontId="21" fillId="3" borderId="4" xfId="0" applyNumberFormat="1" applyFont="1" applyFill="1" applyBorder="1" applyAlignment="1">
      <alignment horizontal="left" vertical="center"/>
    </xf>
    <xf numFmtId="168" fontId="21" fillId="3" borderId="4" xfId="0" applyNumberFormat="1" applyFont="1" applyFill="1" applyBorder="1" applyAlignment="1">
      <alignment horizontal="left" vertical="center"/>
    </xf>
    <xf numFmtId="165" fontId="21" fillId="3" borderId="13" xfId="0" applyNumberFormat="1" applyFont="1" applyFill="1" applyBorder="1" applyAlignment="1">
      <alignment horizontal="left" vertical="center"/>
    </xf>
    <xf numFmtId="165" fontId="21" fillId="3" borderId="12" xfId="0" applyNumberFormat="1" applyFont="1" applyFill="1" applyBorder="1" applyAlignment="1">
      <alignment horizontal="left" vertical="center"/>
    </xf>
    <xf numFmtId="0" fontId="66" fillId="12" borderId="12" xfId="0" applyFont="1" applyFill="1" applyBorder="1" applyAlignment="1">
      <alignment horizontal="left" vertical="center"/>
    </xf>
    <xf numFmtId="0" fontId="85" fillId="12" borderId="4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left" vertical="center"/>
    </xf>
    <xf numFmtId="0" fontId="21" fillId="12" borderId="4" xfId="0" applyFont="1" applyFill="1" applyBorder="1" applyAlignment="1">
      <alignment horizontal="center" vertical="center"/>
    </xf>
    <xf numFmtId="0" fontId="78" fillId="12" borderId="4" xfId="0" applyFont="1" applyFill="1" applyBorder="1" applyAlignment="1">
      <alignment horizontal="center" vertical="center" wrapText="1"/>
    </xf>
    <xf numFmtId="3" fontId="21" fillId="12" borderId="4" xfId="0" applyNumberFormat="1" applyFont="1" applyFill="1" applyBorder="1" applyAlignment="1">
      <alignment horizontal="center" vertical="center"/>
    </xf>
    <xf numFmtId="165" fontId="21" fillId="12" borderId="4" xfId="0" applyNumberFormat="1" applyFont="1" applyFill="1" applyBorder="1" applyAlignment="1">
      <alignment horizontal="center" vertical="center"/>
    </xf>
    <xf numFmtId="171" fontId="21" fillId="12" borderId="4" xfId="0" applyNumberFormat="1" applyFont="1" applyFill="1" applyBorder="1" applyAlignment="1">
      <alignment horizontal="left" vertical="center"/>
    </xf>
    <xf numFmtId="167" fontId="21" fillId="12" borderId="13" xfId="0" applyNumberFormat="1" applyFont="1" applyFill="1" applyBorder="1" applyAlignment="1">
      <alignment horizontal="left" vertical="center"/>
    </xf>
    <xf numFmtId="168" fontId="21" fillId="12" borderId="12" xfId="0" applyNumberFormat="1" applyFont="1" applyFill="1" applyBorder="1" applyAlignment="1">
      <alignment horizontal="left" vertical="center"/>
    </xf>
    <xf numFmtId="165" fontId="21" fillId="12" borderId="4" xfId="0" applyNumberFormat="1" applyFont="1" applyFill="1" applyBorder="1" applyAlignment="1">
      <alignment horizontal="left" vertical="center"/>
    </xf>
    <xf numFmtId="164" fontId="21" fillId="12" borderId="4" xfId="0" applyNumberFormat="1" applyFont="1" applyFill="1" applyBorder="1" applyAlignment="1">
      <alignment horizontal="left" vertical="center"/>
    </xf>
    <xf numFmtId="168" fontId="21" fillId="12" borderId="4" xfId="0" applyNumberFormat="1" applyFont="1" applyFill="1" applyBorder="1" applyAlignment="1">
      <alignment horizontal="left" vertical="center"/>
    </xf>
    <xf numFmtId="165" fontId="21" fillId="12" borderId="13" xfId="0" applyNumberFormat="1" applyFont="1" applyFill="1" applyBorder="1" applyAlignment="1">
      <alignment horizontal="left" vertical="center"/>
    </xf>
    <xf numFmtId="165" fontId="21" fillId="12" borderId="12" xfId="0" applyNumberFormat="1" applyFont="1" applyFill="1" applyBorder="1" applyAlignment="1">
      <alignment horizontal="left" vertical="center"/>
    </xf>
    <xf numFmtId="0" fontId="21" fillId="12" borderId="12" xfId="0" applyFont="1" applyFill="1" applyBorder="1" applyAlignment="1">
      <alignment horizontal="left" vertical="center"/>
    </xf>
    <xf numFmtId="49" fontId="25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9" xfId="0" applyNumberFormat="1" applyFont="1" applyFill="1" applyBorder="1" applyAlignment="1" applyProtection="1">
      <alignment vertical="center" wrapText="1"/>
      <protection locked="0"/>
    </xf>
    <xf numFmtId="165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20" fillId="3" borderId="14" xfId="0" applyNumberFormat="1" applyFont="1" applyFill="1" applyBorder="1" applyAlignment="1">
      <alignment horizontal="center" vertical="center" wrapText="1"/>
    </xf>
    <xf numFmtId="165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171" fontId="17" fillId="3" borderId="14" xfId="0" applyNumberFormat="1" applyFont="1" applyFill="1" applyBorder="1" applyAlignment="1" applyProtection="1">
      <alignment horizontal="center" vertical="center"/>
      <protection locked="0"/>
    </xf>
    <xf numFmtId="168" fontId="17" fillId="4" borderId="14" xfId="0" applyNumberFormat="1" applyFont="1" applyFill="1" applyBorder="1" applyAlignment="1">
      <alignment horizontal="center" vertical="center" wrapText="1"/>
    </xf>
    <xf numFmtId="165" fontId="17" fillId="3" borderId="14" xfId="0" applyNumberFormat="1" applyFont="1" applyFill="1" applyBorder="1" applyAlignment="1">
      <alignment horizontal="center" vertical="center" wrapText="1"/>
    </xf>
    <xf numFmtId="164" fontId="17" fillId="3" borderId="14" xfId="0" applyNumberFormat="1" applyFont="1" applyFill="1" applyBorder="1" applyAlignment="1">
      <alignment horizontal="center" vertical="center" wrapText="1"/>
    </xf>
    <xf numFmtId="3" fontId="17" fillId="4" borderId="14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167" fontId="9" fillId="5" borderId="9" xfId="0" applyNumberFormat="1" applyFont="1" applyFill="1" applyBorder="1" applyAlignment="1">
      <alignment horizontal="center" vertical="center"/>
    </xf>
    <xf numFmtId="0" fontId="86" fillId="3" borderId="6" xfId="0" applyFont="1" applyFill="1" applyBorder="1" applyAlignment="1">
      <alignment horizontal="center" vertical="center" wrapText="1"/>
    </xf>
    <xf numFmtId="0" fontId="87" fillId="3" borderId="6" xfId="0" applyFont="1" applyFill="1" applyBorder="1" applyAlignment="1">
      <alignment horizontal="center" vertical="center" wrapText="1"/>
    </xf>
    <xf numFmtId="1" fontId="6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8" fillId="3" borderId="4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left" vertical="center" wrapText="1"/>
    </xf>
    <xf numFmtId="0" fontId="87" fillId="3" borderId="5" xfId="0" applyFont="1" applyFill="1" applyBorder="1" applyAlignment="1">
      <alignment horizontal="center" vertical="center" wrapText="1"/>
    </xf>
    <xf numFmtId="1" fontId="62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40" fillId="0" borderId="5" xfId="0" applyNumberFormat="1" applyFont="1" applyFill="1" applyBorder="1" applyAlignment="1" applyProtection="1">
      <alignment horizontal="center" vertical="center"/>
      <protection locked="0"/>
    </xf>
    <xf numFmtId="165" fontId="40" fillId="3" borderId="5" xfId="0" applyNumberFormat="1" applyFont="1" applyFill="1" applyBorder="1" applyAlignment="1">
      <alignment horizontal="center" vertical="center"/>
    </xf>
    <xf numFmtId="0" fontId="88" fillId="4" borderId="1" xfId="0" applyFont="1" applyFill="1" applyBorder="1" applyAlignment="1">
      <alignment horizontal="left" vertical="center" indent="3"/>
    </xf>
    <xf numFmtId="0" fontId="89" fillId="4" borderId="2" xfId="0" applyFont="1" applyFill="1" applyBorder="1" applyAlignment="1">
      <alignment horizontal="left" vertical="center"/>
    </xf>
    <xf numFmtId="0" fontId="89" fillId="4" borderId="2" xfId="0" applyFont="1" applyFill="1" applyBorder="1" applyAlignment="1">
      <alignment horizontal="center" vertical="center"/>
    </xf>
    <xf numFmtId="3" fontId="89" fillId="4" borderId="2" xfId="0" applyNumberFormat="1" applyFont="1" applyFill="1" applyBorder="1" applyAlignment="1">
      <alignment horizontal="center" vertical="center"/>
    </xf>
    <xf numFmtId="0" fontId="89" fillId="4" borderId="3" xfId="0" applyFont="1" applyFill="1" applyBorder="1" applyAlignment="1">
      <alignment horizontal="left" vertical="center"/>
    </xf>
    <xf numFmtId="171" fontId="89" fillId="4" borderId="2" xfId="0" applyNumberFormat="1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 indent="5"/>
    </xf>
    <xf numFmtId="0" fontId="89" fillId="4" borderId="8" xfId="0" applyFont="1" applyFill="1" applyBorder="1" applyAlignment="1">
      <alignment horizontal="left" vertical="center"/>
    </xf>
    <xf numFmtId="0" fontId="89" fillId="4" borderId="8" xfId="0" applyFont="1" applyFill="1" applyBorder="1" applyAlignment="1">
      <alignment horizontal="center" vertical="center"/>
    </xf>
    <xf numFmtId="3" fontId="89" fillId="4" borderId="8" xfId="0" applyNumberFormat="1" applyFont="1" applyFill="1" applyBorder="1" applyAlignment="1">
      <alignment horizontal="center" vertical="center"/>
    </xf>
    <xf numFmtId="0" fontId="89" fillId="4" borderId="9" xfId="0" applyFont="1" applyFill="1" applyBorder="1" applyAlignment="1">
      <alignment horizontal="left" vertical="center"/>
    </xf>
    <xf numFmtId="171" fontId="89" fillId="4" borderId="8" xfId="0" applyNumberFormat="1" applyFont="1" applyFill="1" applyBorder="1" applyAlignment="1">
      <alignment horizontal="left" vertical="center"/>
    </xf>
    <xf numFmtId="0" fontId="86" fillId="3" borderId="14" xfId="0" applyFont="1" applyFill="1" applyBorder="1" applyAlignment="1">
      <alignment horizontal="center" vertical="center" wrapText="1"/>
    </xf>
    <xf numFmtId="3" fontId="20" fillId="3" borderId="14" xfId="0" applyNumberFormat="1" applyFont="1" applyFill="1" applyBorder="1" applyAlignment="1">
      <alignment horizontal="center" vertical="center"/>
    </xf>
    <xf numFmtId="165" fontId="20" fillId="3" borderId="14" xfId="0" applyNumberFormat="1" applyFont="1" applyFill="1" applyBorder="1" applyAlignment="1">
      <alignment horizontal="center" vertical="center"/>
    </xf>
    <xf numFmtId="0" fontId="21" fillId="4" borderId="12" xfId="0" applyFont="1" applyFill="1" applyBorder="1" applyAlignment="1">
      <alignment vertical="center"/>
    </xf>
    <xf numFmtId="0" fontId="21" fillId="4" borderId="4" xfId="0" applyFont="1" applyFill="1" applyBorder="1" applyAlignment="1">
      <alignment vertical="center"/>
    </xf>
    <xf numFmtId="0" fontId="21" fillId="4" borderId="4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left" vertical="center"/>
    </xf>
    <xf numFmtId="0" fontId="78" fillId="4" borderId="4" xfId="0" applyFont="1" applyFill="1" applyBorder="1" applyAlignment="1">
      <alignment horizontal="center" vertical="center" wrapText="1"/>
    </xf>
    <xf numFmtId="3" fontId="21" fillId="4" borderId="4" xfId="0" applyNumberFormat="1" applyFont="1" applyFill="1" applyBorder="1" applyAlignment="1">
      <alignment horizontal="center" vertical="center"/>
    </xf>
    <xf numFmtId="165" fontId="21" fillId="4" borderId="4" xfId="0" applyNumberFormat="1" applyFont="1" applyFill="1" applyBorder="1" applyAlignment="1">
      <alignment horizontal="center" vertical="center"/>
    </xf>
    <xf numFmtId="167" fontId="78" fillId="4" borderId="13" xfId="0" applyNumberFormat="1" applyFont="1" applyFill="1" applyBorder="1" applyAlignment="1">
      <alignment horizontal="center" vertical="center" wrapText="1"/>
    </xf>
    <xf numFmtId="168" fontId="78" fillId="4" borderId="12" xfId="0" applyNumberFormat="1" applyFont="1" applyFill="1" applyBorder="1" applyAlignment="1">
      <alignment horizontal="center" vertical="center" wrapText="1"/>
    </xf>
    <xf numFmtId="164" fontId="78" fillId="4" borderId="4" xfId="0" applyNumberFormat="1" applyFont="1" applyFill="1" applyBorder="1" applyAlignment="1">
      <alignment horizontal="center" vertical="center" wrapText="1"/>
    </xf>
    <xf numFmtId="168" fontId="78" fillId="4" borderId="4" xfId="0" applyNumberFormat="1" applyFont="1" applyFill="1" applyBorder="1" applyAlignment="1">
      <alignment horizontal="center" vertical="center" wrapText="1"/>
    </xf>
    <xf numFmtId="0" fontId="78" fillId="4" borderId="13" xfId="0" applyFont="1" applyFill="1" applyBorder="1" applyAlignment="1">
      <alignment horizontal="center" vertical="center" wrapText="1"/>
    </xf>
    <xf numFmtId="0" fontId="78" fillId="4" borderId="12" xfId="0" applyFont="1" applyFill="1" applyBorder="1" applyAlignment="1">
      <alignment horizontal="center" vertical="center" wrapText="1"/>
    </xf>
    <xf numFmtId="0" fontId="39" fillId="3" borderId="6" xfId="0" applyNumberFormat="1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1" fillId="3" borderId="0" xfId="0" applyFont="1" applyFill="1" applyBorder="1" applyAlignment="1">
      <alignment vertical="center" wrapText="1"/>
    </xf>
    <xf numFmtId="0" fontId="91" fillId="3" borderId="4" xfId="0" applyFont="1" applyFill="1" applyBorder="1" applyAlignment="1">
      <alignment vertical="center" wrapText="1"/>
    </xf>
    <xf numFmtId="0" fontId="91" fillId="3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165" fontId="91" fillId="3" borderId="4" xfId="0" applyNumberFormat="1" applyFont="1" applyFill="1" applyBorder="1" applyAlignment="1">
      <alignment horizontal="center" vertical="center" wrapText="1"/>
    </xf>
    <xf numFmtId="166" fontId="8" fillId="3" borderId="4" xfId="0" applyNumberFormat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167" fontId="8" fillId="3" borderId="0" xfId="0" applyNumberFormat="1" applyFont="1" applyFill="1" applyAlignment="1">
      <alignment horizontal="left" vertical="center" wrapText="1"/>
    </xf>
    <xf numFmtId="168" fontId="8" fillId="3" borderId="0" xfId="0" applyNumberFormat="1" applyFont="1" applyFill="1" applyAlignment="1">
      <alignment horizontal="left" vertical="center" wrapText="1"/>
    </xf>
    <xf numFmtId="168" fontId="8" fillId="3" borderId="0" xfId="0" applyNumberFormat="1" applyFont="1" applyFill="1" applyAlignment="1">
      <alignment horizontal="center" vertical="center" wrapText="1"/>
    </xf>
    <xf numFmtId="164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3" fontId="17" fillId="4" borderId="14" xfId="0" applyNumberFormat="1" applyFont="1" applyFill="1" applyBorder="1" applyAlignment="1">
      <alignment horizontal="center" vertical="justify" wrapText="1"/>
    </xf>
    <xf numFmtId="165" fontId="17" fillId="3" borderId="12" xfId="0" applyNumberFormat="1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vertical="center" wrapText="1"/>
    </xf>
    <xf numFmtId="0" fontId="21" fillId="14" borderId="7" xfId="0" applyFont="1" applyFill="1" applyBorder="1" applyAlignment="1">
      <alignment horizontal="left" vertical="center"/>
    </xf>
    <xf numFmtId="0" fontId="21" fillId="14" borderId="8" xfId="0" applyFont="1" applyFill="1" applyBorder="1" applyAlignment="1">
      <alignment horizontal="left" vertical="center"/>
    </xf>
    <xf numFmtId="0" fontId="22" fillId="14" borderId="8" xfId="0" applyFont="1" applyFill="1" applyBorder="1" applyAlignment="1">
      <alignment horizontal="center" vertical="center"/>
    </xf>
    <xf numFmtId="0" fontId="22" fillId="14" borderId="8" xfId="0" applyFont="1" applyFill="1" applyBorder="1" applyAlignment="1">
      <alignment horizontal="left" vertical="center"/>
    </xf>
    <xf numFmtId="3" fontId="21" fillId="14" borderId="8" xfId="0" applyNumberFormat="1" applyFont="1" applyFill="1" applyBorder="1" applyAlignment="1">
      <alignment horizontal="center" vertical="center"/>
    </xf>
    <xf numFmtId="165" fontId="21" fillId="14" borderId="8" xfId="0" applyNumberFormat="1" applyFont="1" applyFill="1" applyBorder="1" applyAlignment="1">
      <alignment horizontal="center" vertical="center"/>
    </xf>
    <xf numFmtId="0" fontId="14" fillId="15" borderId="7" xfId="0" applyFont="1" applyFill="1" applyBorder="1" applyAlignment="1">
      <alignment horizontal="left" vertical="center"/>
    </xf>
    <xf numFmtId="0" fontId="14" fillId="15" borderId="8" xfId="0" applyFont="1" applyFill="1" applyBorder="1" applyAlignment="1">
      <alignment horizontal="left" vertical="center"/>
    </xf>
    <xf numFmtId="0" fontId="15" fillId="15" borderId="8" xfId="0" applyFont="1" applyFill="1" applyBorder="1" applyAlignment="1">
      <alignment horizontal="center" vertical="center"/>
    </xf>
    <xf numFmtId="0" fontId="15" fillId="15" borderId="8" xfId="0" applyFont="1" applyFill="1" applyBorder="1" applyAlignment="1">
      <alignment horizontal="left" vertical="center"/>
    </xf>
    <xf numFmtId="0" fontId="16" fillId="15" borderId="8" xfId="0" applyFont="1" applyFill="1" applyBorder="1" applyAlignment="1">
      <alignment horizontal="center" vertical="center" wrapText="1"/>
    </xf>
    <xf numFmtId="3" fontId="14" fillId="15" borderId="8" xfId="0" applyNumberFormat="1" applyFont="1" applyFill="1" applyBorder="1" applyAlignment="1">
      <alignment horizontal="center" vertical="center"/>
    </xf>
    <xf numFmtId="165" fontId="14" fillId="15" borderId="8" xfId="0" applyNumberFormat="1" applyFont="1" applyFill="1" applyBorder="1" applyAlignment="1">
      <alignment horizontal="center" vertical="center"/>
    </xf>
    <xf numFmtId="0" fontId="19" fillId="14" borderId="7" xfId="0" applyFont="1" applyFill="1" applyBorder="1" applyAlignment="1">
      <alignment horizontal="left" vertical="center"/>
    </xf>
    <xf numFmtId="0" fontId="19" fillId="14" borderId="8" xfId="0" applyFont="1" applyFill="1" applyBorder="1" applyAlignment="1">
      <alignment horizontal="left" vertical="center"/>
    </xf>
    <xf numFmtId="0" fontId="25" fillId="14" borderId="8" xfId="0" applyFont="1" applyFill="1" applyBorder="1" applyAlignment="1">
      <alignment horizontal="center" vertical="center"/>
    </xf>
    <xf numFmtId="0" fontId="25" fillId="14" borderId="8" xfId="0" applyFont="1" applyFill="1" applyBorder="1" applyAlignment="1">
      <alignment horizontal="left" vertical="center"/>
    </xf>
    <xf numFmtId="1" fontId="17" fillId="14" borderId="8" xfId="0" applyNumberFormat="1" applyFont="1" applyFill="1" applyBorder="1" applyAlignment="1">
      <alignment horizontal="center" vertical="center" wrapText="1"/>
    </xf>
    <xf numFmtId="3" fontId="17" fillId="14" borderId="8" xfId="0" applyNumberFormat="1" applyFont="1" applyFill="1" applyBorder="1" applyAlignment="1">
      <alignment horizontal="center" vertical="center" wrapText="1"/>
    </xf>
    <xf numFmtId="0" fontId="17" fillId="14" borderId="8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left" vertical="center"/>
    </xf>
    <xf numFmtId="1" fontId="16" fillId="15" borderId="8" xfId="0" applyNumberFormat="1" applyFont="1" applyFill="1" applyBorder="1" applyAlignment="1">
      <alignment horizontal="center" vertical="center" wrapText="1"/>
    </xf>
    <xf numFmtId="0" fontId="14" fillId="15" borderId="8" xfId="0" applyFont="1" applyFill="1" applyBorder="1" applyAlignment="1">
      <alignment horizontal="center" vertical="center"/>
    </xf>
    <xf numFmtId="0" fontId="19" fillId="15" borderId="7" xfId="0" applyFont="1" applyFill="1" applyBorder="1" applyAlignment="1">
      <alignment horizontal="left" vertical="center"/>
    </xf>
    <xf numFmtId="0" fontId="25" fillId="15" borderId="8" xfId="0" applyFont="1" applyFill="1" applyBorder="1" applyAlignment="1">
      <alignment horizontal="center" vertical="center"/>
    </xf>
    <xf numFmtId="1" fontId="17" fillId="15" borderId="8" xfId="0" applyNumberFormat="1" applyFont="1" applyFill="1" applyBorder="1" applyAlignment="1">
      <alignment horizontal="center" vertical="center" wrapText="1"/>
    </xf>
    <xf numFmtId="3" fontId="19" fillId="15" borderId="8" xfId="0" applyNumberFormat="1" applyFont="1" applyFill="1" applyBorder="1" applyAlignment="1">
      <alignment horizontal="center" vertical="center"/>
    </xf>
    <xf numFmtId="165" fontId="19" fillId="15" borderId="8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left" vertical="center"/>
    </xf>
    <xf numFmtId="0" fontId="19" fillId="14" borderId="4" xfId="0" applyFont="1" applyFill="1" applyBorder="1" applyAlignment="1">
      <alignment horizontal="left" vertical="center"/>
    </xf>
    <xf numFmtId="0" fontId="25" fillId="14" borderId="4" xfId="0" applyFont="1" applyFill="1" applyBorder="1" applyAlignment="1">
      <alignment horizontal="center" vertical="center"/>
    </xf>
    <xf numFmtId="1" fontId="19" fillId="14" borderId="4" xfId="0" applyNumberFormat="1" applyFont="1" applyFill="1" applyBorder="1" applyAlignment="1">
      <alignment horizontal="center" vertical="center"/>
    </xf>
    <xf numFmtId="3" fontId="19" fillId="14" borderId="4" xfId="0" applyNumberFormat="1" applyFont="1" applyFill="1" applyBorder="1" applyAlignment="1">
      <alignment horizontal="center" vertical="center"/>
    </xf>
    <xf numFmtId="165" fontId="19" fillId="14" borderId="4" xfId="0" applyNumberFormat="1" applyFont="1" applyFill="1" applyBorder="1" applyAlignment="1">
      <alignment horizontal="center" vertical="center"/>
    </xf>
    <xf numFmtId="1" fontId="17" fillId="14" borderId="4" xfId="0" applyNumberFormat="1" applyFont="1" applyFill="1" applyBorder="1" applyAlignment="1">
      <alignment horizontal="center" vertical="center" wrapText="1"/>
    </xf>
    <xf numFmtId="3" fontId="17" fillId="14" borderId="4" xfId="0" applyNumberFormat="1" applyFont="1" applyFill="1" applyBorder="1" applyAlignment="1">
      <alignment horizontal="center" vertical="center" wrapText="1"/>
    </xf>
    <xf numFmtId="0" fontId="17" fillId="14" borderId="4" xfId="0" applyFont="1" applyFill="1" applyBorder="1" applyAlignment="1">
      <alignment horizontal="center" vertical="center" wrapText="1"/>
    </xf>
    <xf numFmtId="3" fontId="19" fillId="14" borderId="8" xfId="0" applyNumberFormat="1" applyFont="1" applyFill="1" applyBorder="1" applyAlignment="1">
      <alignment horizontal="center" vertical="center"/>
    </xf>
    <xf numFmtId="165" fontId="19" fillId="14" borderId="8" xfId="0" applyNumberFormat="1" applyFont="1" applyFill="1" applyBorder="1" applyAlignment="1">
      <alignment horizontal="center" vertical="center"/>
    </xf>
    <xf numFmtId="0" fontId="25" fillId="14" borderId="4" xfId="0" applyFont="1" applyFill="1" applyBorder="1" applyAlignment="1">
      <alignment horizontal="center" vertical="center" wrapText="1"/>
    </xf>
    <xf numFmtId="0" fontId="21" fillId="14" borderId="12" xfId="0" applyFont="1" applyFill="1" applyBorder="1" applyAlignment="1">
      <alignment horizontal="left" vertical="center"/>
    </xf>
    <xf numFmtId="0" fontId="21" fillId="14" borderId="4" xfId="0" applyFont="1" applyFill="1" applyBorder="1" applyAlignment="1">
      <alignment horizontal="left" vertical="center"/>
    </xf>
    <xf numFmtId="0" fontId="22" fillId="14" borderId="4" xfId="0" applyFont="1" applyFill="1" applyBorder="1" applyAlignment="1">
      <alignment horizontal="center" vertical="center" wrapText="1"/>
    </xf>
    <xf numFmtId="1" fontId="78" fillId="14" borderId="8" xfId="0" applyNumberFormat="1" applyFont="1" applyFill="1" applyBorder="1" applyAlignment="1">
      <alignment horizontal="center" vertical="center" wrapText="1"/>
    </xf>
    <xf numFmtId="3" fontId="21" fillId="14" borderId="4" xfId="0" applyNumberFormat="1" applyFont="1" applyFill="1" applyBorder="1" applyAlignment="1">
      <alignment horizontal="center" vertical="center"/>
    </xf>
    <xf numFmtId="165" fontId="21" fillId="14" borderId="4" xfId="0" applyNumberFormat="1" applyFont="1" applyFill="1" applyBorder="1" applyAlignment="1">
      <alignment horizontal="center" vertical="center"/>
    </xf>
    <xf numFmtId="0" fontId="19" fillId="14" borderId="4" xfId="0" applyFont="1" applyFill="1" applyBorder="1" applyAlignment="1">
      <alignment horizontal="center" vertical="center"/>
    </xf>
    <xf numFmtId="0" fontId="81" fillId="14" borderId="12" xfId="0" applyFont="1" applyFill="1" applyBorder="1" applyAlignment="1">
      <alignment horizontal="left" vertical="center"/>
    </xf>
    <xf numFmtId="0" fontId="21" fillId="14" borderId="4" xfId="0" applyFont="1" applyFill="1" applyBorder="1" applyAlignment="1">
      <alignment horizontal="center" vertical="center"/>
    </xf>
    <xf numFmtId="0" fontId="78" fillId="14" borderId="4" xfId="0" applyFont="1" applyFill="1" applyBorder="1" applyAlignment="1">
      <alignment horizontal="center" vertical="center" wrapText="1"/>
    </xf>
    <xf numFmtId="0" fontId="19" fillId="15" borderId="8" xfId="0" applyFont="1" applyFill="1" applyBorder="1" applyAlignment="1">
      <alignment horizontal="center" vertical="center"/>
    </xf>
    <xf numFmtId="0" fontId="17" fillId="15" borderId="8" xfId="0" applyFont="1" applyFill="1" applyBorder="1" applyAlignment="1">
      <alignment horizontal="center" vertical="center" wrapText="1"/>
    </xf>
    <xf numFmtId="0" fontId="19" fillId="14" borderId="8" xfId="0" applyFont="1" applyFill="1" applyBorder="1" applyAlignment="1">
      <alignment horizontal="center" vertical="center"/>
    </xf>
    <xf numFmtId="0" fontId="96" fillId="2" borderId="12" xfId="0" applyFont="1" applyFill="1" applyBorder="1" applyAlignment="1">
      <alignment horizontal="right" vertical="center" wrapText="1"/>
    </xf>
    <xf numFmtId="0" fontId="96" fillId="2" borderId="4" xfId="0" applyFont="1" applyFill="1" applyBorder="1" applyAlignment="1">
      <alignment horizontal="right" vertical="center" wrapText="1"/>
    </xf>
    <xf numFmtId="0" fontId="96" fillId="2" borderId="13" xfId="0" applyFont="1" applyFill="1" applyBorder="1" applyAlignment="1">
      <alignment horizontal="right" vertical="center" wrapText="1"/>
    </xf>
    <xf numFmtId="164" fontId="97" fillId="12" borderId="12" xfId="0" applyNumberFormat="1" applyFont="1" applyFill="1" applyBorder="1" applyAlignment="1">
      <alignment horizontal="center" vertical="center" wrapText="1"/>
    </xf>
    <xf numFmtId="164" fontId="97" fillId="12" borderId="13" xfId="0" applyNumberFormat="1" applyFont="1" applyFill="1" applyBorder="1" applyAlignment="1">
      <alignment horizontal="center" vertical="center" wrapText="1"/>
    </xf>
    <xf numFmtId="164" fontId="98" fillId="2" borderId="12" xfId="0" applyNumberFormat="1" applyFont="1" applyFill="1" applyBorder="1" applyAlignment="1">
      <alignment horizontal="center" vertical="center" wrapText="1"/>
    </xf>
    <xf numFmtId="164" fontId="98" fillId="2" borderId="4" xfId="0" applyNumberFormat="1" applyFont="1" applyFill="1" applyBorder="1" applyAlignment="1">
      <alignment horizontal="center" vertical="center" wrapText="1"/>
    </xf>
    <xf numFmtId="0" fontId="99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165" fontId="9" fillId="3" borderId="12" xfId="0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 wrapText="1"/>
    </xf>
    <xf numFmtId="3" fontId="93" fillId="4" borderId="5" xfId="0" applyNumberFormat="1" applyFont="1" applyFill="1" applyBorder="1" applyAlignment="1">
      <alignment horizontal="center" vertical="center" wrapText="1"/>
    </xf>
    <xf numFmtId="3" fontId="93" fillId="4" borderId="10" xfId="0" applyNumberFormat="1" applyFont="1" applyFill="1" applyBorder="1" applyAlignment="1">
      <alignment horizontal="center" vertical="center" wrapText="1"/>
    </xf>
    <xf numFmtId="165" fontId="9" fillId="3" borderId="5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165" fontId="9" fillId="3" borderId="14" xfId="0" applyNumberFormat="1" applyFont="1" applyFill="1" applyBorder="1" applyAlignment="1">
      <alignment horizontal="center" vertical="center" wrapText="1"/>
    </xf>
    <xf numFmtId="0" fontId="50" fillId="13" borderId="12" xfId="0" applyFont="1" applyFill="1" applyBorder="1" applyAlignment="1">
      <alignment horizontal="right" vertical="center" wrapText="1"/>
    </xf>
    <xf numFmtId="0" fontId="50" fillId="13" borderId="4" xfId="0" applyFont="1" applyFill="1" applyBorder="1" applyAlignment="1">
      <alignment horizontal="right" vertical="center" wrapText="1"/>
    </xf>
    <xf numFmtId="0" fontId="50" fillId="13" borderId="13" xfId="0" applyFont="1" applyFill="1" applyBorder="1" applyAlignment="1">
      <alignment horizontal="right" vertical="center" wrapText="1"/>
    </xf>
    <xf numFmtId="9" fontId="94" fillId="13" borderId="12" xfId="0" applyNumberFormat="1" applyFont="1" applyFill="1" applyBorder="1" applyAlignment="1">
      <alignment horizontal="center" vertical="center" wrapText="1"/>
    </xf>
    <xf numFmtId="9" fontId="94" fillId="13" borderId="13" xfId="0" applyNumberFormat="1" applyFont="1" applyFill="1" applyBorder="1" applyAlignment="1">
      <alignment horizontal="center" vertical="center" wrapText="1"/>
    </xf>
    <xf numFmtId="164" fontId="95" fillId="13" borderId="12" xfId="0" applyNumberFormat="1" applyFont="1" applyFill="1" applyBorder="1" applyAlignment="1">
      <alignment horizontal="center" vertical="center" wrapText="1"/>
    </xf>
    <xf numFmtId="164" fontId="95" fillId="13" borderId="4" xfId="0" applyNumberFormat="1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13" xfId="0" applyFont="1" applyFill="1" applyBorder="1" applyAlignment="1">
      <alignment horizontal="right" vertical="center" wrapText="1"/>
    </xf>
    <xf numFmtId="9" fontId="19" fillId="3" borderId="4" xfId="0" applyNumberFormat="1" applyFont="1" applyFill="1" applyBorder="1" applyAlignment="1">
      <alignment horizontal="center" vertical="center" wrapText="1"/>
    </xf>
    <xf numFmtId="9" fontId="19" fillId="3" borderId="13" xfId="0" applyNumberFormat="1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49" fontId="20" fillId="0" borderId="12" xfId="0" applyNumberFormat="1" applyFont="1" applyFill="1" applyBorder="1" applyAlignment="1">
      <alignment horizontal="left" vertical="center" wrapText="1"/>
    </xf>
    <xf numFmtId="49" fontId="20" fillId="0" borderId="4" xfId="0" applyNumberFormat="1" applyFont="1" applyFill="1" applyBorder="1" applyAlignment="1">
      <alignment horizontal="left" vertical="center" wrapText="1"/>
    </xf>
    <xf numFmtId="49" fontId="20" fillId="0" borderId="13" xfId="0" applyNumberFormat="1" applyFont="1" applyFill="1" applyBorder="1" applyAlignment="1">
      <alignment horizontal="left" vertical="center" wrapText="1"/>
    </xf>
    <xf numFmtId="3" fontId="17" fillId="6" borderId="12" xfId="0" applyNumberFormat="1" applyFont="1" applyFill="1" applyBorder="1" applyAlignment="1" applyProtection="1">
      <alignment horizontal="center" vertical="center" wrapText="1"/>
      <protection locked="0"/>
    </xf>
    <xf numFmtId="3" fontId="17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92" fillId="12" borderId="1" xfId="0" applyFont="1" applyFill="1" applyBorder="1" applyAlignment="1">
      <alignment horizontal="center" vertical="center" wrapText="1"/>
    </xf>
    <xf numFmtId="0" fontId="92" fillId="12" borderId="11" xfId="0" applyFont="1" applyFill="1" applyBorder="1" applyAlignment="1">
      <alignment horizontal="center" vertical="center" wrapText="1"/>
    </xf>
    <xf numFmtId="0" fontId="92" fillId="12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9" fillId="3" borderId="8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49" fontId="40" fillId="0" borderId="12" xfId="0" applyNumberFormat="1" applyFont="1" applyFill="1" applyBorder="1" applyAlignment="1">
      <alignment horizontal="left" vertical="center" wrapText="1"/>
    </xf>
    <xf numFmtId="49" fontId="40" fillId="0" borderId="4" xfId="0" applyNumberFormat="1" applyFont="1" applyFill="1" applyBorder="1" applyAlignment="1">
      <alignment horizontal="left" vertical="center" wrapText="1"/>
    </xf>
    <xf numFmtId="49" fontId="40" fillId="0" borderId="13" xfId="0" applyNumberFormat="1" applyFont="1" applyFill="1" applyBorder="1" applyAlignment="1">
      <alignment horizontal="left" vertical="center" wrapText="1"/>
    </xf>
    <xf numFmtId="3" fontId="90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90" fillId="3" borderId="13" xfId="0" applyNumberFormat="1" applyFont="1" applyFill="1" applyBorder="1" applyAlignment="1" applyProtection="1">
      <alignment horizontal="center" vertical="center" wrapText="1"/>
      <protection locked="0"/>
    </xf>
    <xf numFmtId="3" fontId="39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3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49" fontId="20" fillId="6" borderId="12" xfId="0" applyNumberFormat="1" applyFont="1" applyFill="1" applyBorder="1" applyAlignment="1">
      <alignment horizontal="left" vertical="center" wrapText="1"/>
    </xf>
    <xf numFmtId="49" fontId="20" fillId="6" borderId="4" xfId="0" applyNumberFormat="1" applyFont="1" applyFill="1" applyBorder="1" applyAlignment="1">
      <alignment horizontal="left" vertical="center" wrapText="1"/>
    </xf>
    <xf numFmtId="49" fontId="20" fillId="6" borderId="13" xfId="0" applyNumberFormat="1" applyFont="1" applyFill="1" applyBorder="1" applyAlignment="1">
      <alignment horizontal="left" vertical="center" wrapText="1"/>
    </xf>
    <xf numFmtId="49" fontId="40" fillId="3" borderId="1" xfId="0" applyNumberFormat="1" applyFont="1" applyFill="1" applyBorder="1" applyAlignment="1">
      <alignment horizontal="left" vertical="center" wrapText="1"/>
    </xf>
    <xf numFmtId="49" fontId="40" fillId="3" borderId="2" xfId="0" applyNumberFormat="1" applyFont="1" applyFill="1" applyBorder="1" applyAlignment="1">
      <alignment horizontal="left" vertical="center" wrapText="1"/>
    </xf>
    <xf numFmtId="49" fontId="40" fillId="3" borderId="3" xfId="0" applyNumberFormat="1" applyFont="1" applyFill="1" applyBorder="1" applyAlignment="1">
      <alignment horizontal="left" vertical="center" wrapText="1"/>
    </xf>
    <xf numFmtId="3" fontId="3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39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7" xfId="0" applyNumberFormat="1" applyFont="1" applyFill="1" applyBorder="1" applyAlignment="1">
      <alignment horizontal="left" vertical="center" wrapText="1"/>
    </xf>
    <xf numFmtId="49" fontId="20" fillId="3" borderId="8" xfId="0" applyNumberFormat="1" applyFont="1" applyFill="1" applyBorder="1" applyAlignment="1">
      <alignment horizontal="left" vertical="center" wrapText="1"/>
    </xf>
    <xf numFmtId="49" fontId="20" fillId="3" borderId="9" xfId="0" applyNumberFormat="1" applyFont="1" applyFill="1" applyBorder="1" applyAlignment="1">
      <alignment horizontal="left" vertical="center" wrapText="1"/>
    </xf>
    <xf numFmtId="3" fontId="17" fillId="3" borderId="7" xfId="0" applyNumberFormat="1" applyFont="1" applyFill="1" applyBorder="1" applyAlignment="1" applyProtection="1">
      <alignment horizontal="center" vertical="center" wrapText="1"/>
      <protection locked="0"/>
    </xf>
    <xf numFmtId="3" fontId="17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40" fillId="3" borderId="12" xfId="0" applyNumberFormat="1" applyFont="1" applyFill="1" applyBorder="1" applyAlignment="1">
      <alignment horizontal="left" vertical="center" wrapText="1"/>
    </xf>
    <xf numFmtId="49" fontId="40" fillId="3" borderId="4" xfId="0" applyNumberFormat="1" applyFont="1" applyFill="1" applyBorder="1" applyAlignment="1">
      <alignment horizontal="left" vertical="center" wrapText="1"/>
    </xf>
    <xf numFmtId="49" fontId="40" fillId="3" borderId="13" xfId="0" applyNumberFormat="1" applyFont="1" applyFill="1" applyBorder="1" applyAlignment="1">
      <alignment horizontal="left" vertical="center" wrapText="1"/>
    </xf>
    <xf numFmtId="49" fontId="20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20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0" fillId="6" borderId="13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2" xfId="0" applyNumberFormat="1" applyFont="1" applyBorder="1" applyAlignment="1" applyProtection="1">
      <alignment horizontal="center" vertical="center" wrapText="1"/>
      <protection locked="0"/>
    </xf>
    <xf numFmtId="3" fontId="17" fillId="0" borderId="13" xfId="0" applyNumberFormat="1" applyFont="1" applyBorder="1" applyAlignment="1" applyProtection="1">
      <alignment horizontal="center" vertical="center" wrapText="1"/>
      <protection locked="0"/>
    </xf>
    <xf numFmtId="0" fontId="17" fillId="5" borderId="4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86" fillId="3" borderId="5" xfId="0" applyFont="1" applyFill="1" applyBorder="1" applyAlignment="1">
      <alignment horizontal="center" vertical="center" wrapText="1"/>
    </xf>
    <xf numFmtId="0" fontId="86" fillId="3" borderId="10" xfId="0" applyFont="1" applyFill="1" applyBorder="1" applyAlignment="1">
      <alignment horizontal="center" vertical="center" wrapText="1"/>
    </xf>
    <xf numFmtId="0" fontId="86" fillId="3" borderId="14" xfId="0" applyFont="1" applyFill="1" applyBorder="1" applyAlignment="1">
      <alignment horizontal="center" vertical="center" wrapText="1"/>
    </xf>
    <xf numFmtId="0" fontId="2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0" applyFont="1" applyFill="1" applyBorder="1" applyAlignment="1">
      <alignment horizontal="left" vertical="center" wrapText="1"/>
    </xf>
    <xf numFmtId="0" fontId="20" fillId="0" borderId="4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center" vertical="center"/>
    </xf>
    <xf numFmtId="0" fontId="17" fillId="12" borderId="13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3" fontId="50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82" fillId="0" borderId="5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82" fillId="0" borderId="14" xfId="0" applyFont="1" applyFill="1" applyBorder="1" applyAlignment="1">
      <alignment horizontal="center" vertical="center" wrapText="1"/>
    </xf>
    <xf numFmtId="49" fontId="40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40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40" fillId="3" borderId="13" xfId="0" applyNumberFormat="1" applyFont="1" applyFill="1" applyBorder="1" applyAlignment="1" applyProtection="1">
      <alignment horizontal="left" vertical="center" wrapText="1"/>
      <protection locked="0"/>
    </xf>
    <xf numFmtId="49" fontId="66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6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66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21" fillId="3" borderId="12" xfId="0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right" vertical="center"/>
    </xf>
    <xf numFmtId="0" fontId="21" fillId="3" borderId="4" xfId="0" applyFont="1" applyFill="1" applyBorder="1" applyAlignment="1">
      <alignment horizontal="left" vertical="center" indent="1"/>
    </xf>
    <xf numFmtId="0" fontId="21" fillId="3" borderId="13" xfId="0" applyFont="1" applyFill="1" applyBorder="1" applyAlignment="1">
      <alignment horizontal="left" vertical="center" indent="1"/>
    </xf>
    <xf numFmtId="49" fontId="40" fillId="3" borderId="12" xfId="0" applyNumberFormat="1" applyFont="1" applyFill="1" applyBorder="1" applyAlignment="1">
      <alignment horizontal="left" vertical="center"/>
    </xf>
    <xf numFmtId="49" fontId="40" fillId="3" borderId="4" xfId="0" applyNumberFormat="1" applyFont="1" applyFill="1" applyBorder="1" applyAlignment="1">
      <alignment horizontal="left" vertical="center"/>
    </xf>
    <xf numFmtId="49" fontId="40" fillId="3" borderId="13" xfId="0" applyNumberFormat="1" applyFont="1" applyFill="1" applyBorder="1" applyAlignment="1">
      <alignment horizontal="left" vertical="center"/>
    </xf>
    <xf numFmtId="3" fontId="79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5" fillId="3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1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31" fillId="3" borderId="4" xfId="0" applyNumberFormat="1" applyFont="1" applyFill="1" applyBorder="1" applyAlignment="1" applyProtection="1">
      <alignment horizontal="left" vertical="center" wrapText="1"/>
      <protection locked="0"/>
    </xf>
    <xf numFmtId="0" fontId="31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4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13" xfId="0" applyNumberFormat="1" applyFont="1" applyFill="1" applyBorder="1" applyAlignment="1" applyProtection="1">
      <alignment horizontal="left" vertical="center" wrapText="1"/>
      <protection locked="0"/>
    </xf>
    <xf numFmtId="49" fontId="34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34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34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65" fillId="3" borderId="5" xfId="0" applyFont="1" applyFill="1" applyBorder="1" applyAlignment="1">
      <alignment horizontal="center" vertical="center" wrapText="1"/>
    </xf>
    <xf numFmtId="0" fontId="65" fillId="3" borderId="10" xfId="0" applyFont="1" applyFill="1" applyBorder="1" applyAlignment="1">
      <alignment horizontal="center" vertical="center" wrapText="1"/>
    </xf>
    <xf numFmtId="0" fontId="65" fillId="3" borderId="14" xfId="0" applyFont="1" applyFill="1" applyBorder="1" applyAlignment="1">
      <alignment horizontal="center" vertical="center" wrapText="1"/>
    </xf>
    <xf numFmtId="0" fontId="72" fillId="3" borderId="5" xfId="0" applyFont="1" applyFill="1" applyBorder="1" applyAlignment="1">
      <alignment horizontal="center" vertical="center" wrapText="1"/>
    </xf>
    <xf numFmtId="0" fontId="72" fillId="3" borderId="10" xfId="0" applyFont="1" applyFill="1" applyBorder="1" applyAlignment="1">
      <alignment horizontal="center" vertical="center" wrapText="1"/>
    </xf>
    <xf numFmtId="0" fontId="72" fillId="3" borderId="14" xfId="0" applyFont="1" applyFill="1" applyBorder="1" applyAlignment="1">
      <alignment horizontal="center" vertical="center" wrapText="1"/>
    </xf>
    <xf numFmtId="0" fontId="19" fillId="6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6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49" fontId="67" fillId="3" borderId="12" xfId="0" applyNumberFormat="1" applyFont="1" applyFill="1" applyBorder="1" applyAlignment="1" applyProtection="1">
      <alignment horizontal="left" vertical="center" wrapText="1"/>
      <protection locked="0"/>
    </xf>
    <xf numFmtId="49" fontId="67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67" fillId="3" borderId="13" xfId="0" applyNumberFormat="1" applyFont="1" applyFill="1" applyBorder="1" applyAlignment="1" applyProtection="1">
      <alignment horizontal="left" vertical="center" wrapText="1"/>
      <protection locked="0"/>
    </xf>
    <xf numFmtId="3" fontId="66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66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6" borderId="12" xfId="1" applyNumberFormat="1" applyFont="1" applyFill="1" applyBorder="1" applyAlignment="1" applyProtection="1">
      <alignment horizontal="left" vertical="center" wrapText="1"/>
      <protection locked="0"/>
    </xf>
    <xf numFmtId="0" fontId="20" fillId="6" borderId="4" xfId="1" applyNumberFormat="1" applyFont="1" applyFill="1" applyBorder="1" applyAlignment="1" applyProtection="1">
      <alignment horizontal="left" vertical="center" wrapText="1"/>
      <protection locked="0"/>
    </xf>
    <xf numFmtId="0" fontId="20" fillId="6" borderId="13" xfId="1" applyNumberFormat="1" applyFont="1" applyFill="1" applyBorder="1" applyAlignment="1" applyProtection="1">
      <alignment horizontal="left" vertical="center" wrapText="1"/>
      <protection locked="0"/>
    </xf>
    <xf numFmtId="0" fontId="64" fillId="3" borderId="5" xfId="0" applyFont="1" applyFill="1" applyBorder="1" applyAlignment="1">
      <alignment horizontal="center" vertical="center" wrapText="1"/>
    </xf>
    <xf numFmtId="0" fontId="64" fillId="3" borderId="10" xfId="0" applyFont="1" applyFill="1" applyBorder="1" applyAlignment="1">
      <alignment horizontal="center" vertical="center" wrapText="1"/>
    </xf>
    <xf numFmtId="0" fontId="64" fillId="3" borderId="14" xfId="0" applyFont="1" applyFill="1" applyBorder="1" applyAlignment="1">
      <alignment horizontal="center" vertical="center" wrapText="1"/>
    </xf>
    <xf numFmtId="0" fontId="28" fillId="6" borderId="5" xfId="0" applyFont="1" applyFill="1" applyBorder="1" applyAlignment="1">
      <alignment horizontal="center" vertical="center" wrapText="1"/>
    </xf>
    <xf numFmtId="0" fontId="28" fillId="6" borderId="10" xfId="0" applyFont="1" applyFill="1" applyBorder="1" applyAlignment="1">
      <alignment horizontal="center" vertical="center" wrapText="1"/>
    </xf>
    <xf numFmtId="0" fontId="28" fillId="6" borderId="14" xfId="0" applyFont="1" applyFill="1" applyBorder="1" applyAlignment="1">
      <alignment horizontal="center" vertical="center" wrapText="1"/>
    </xf>
    <xf numFmtId="0" fontId="52" fillId="6" borderId="12" xfId="0" applyNumberFormat="1" applyFont="1" applyFill="1" applyBorder="1" applyAlignment="1" applyProtection="1">
      <alignment horizontal="left" vertical="center" wrapText="1"/>
      <protection locked="0"/>
    </xf>
    <xf numFmtId="0" fontId="52" fillId="6" borderId="4" xfId="0" applyNumberFormat="1" applyFont="1" applyFill="1" applyBorder="1" applyAlignment="1" applyProtection="1">
      <alignment horizontal="left" vertical="center" wrapText="1"/>
      <protection locked="0"/>
    </xf>
    <xf numFmtId="0" fontId="52" fillId="6" borderId="13" xfId="0" applyNumberFormat="1" applyFont="1" applyFill="1" applyBorder="1" applyAlignment="1" applyProtection="1">
      <alignment horizontal="left" vertical="center" wrapText="1"/>
      <protection locked="0"/>
    </xf>
    <xf numFmtId="3" fontId="50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59" fillId="0" borderId="4" xfId="0" applyFont="1" applyFill="1" applyBorder="1" applyAlignment="1">
      <alignment horizontal="left" vertical="center" wrapText="1"/>
    </xf>
    <xf numFmtId="0" fontId="59" fillId="0" borderId="13" xfId="0" applyFont="1" applyFill="1" applyBorder="1" applyAlignment="1">
      <alignment horizontal="left" vertical="center" wrapText="1"/>
    </xf>
    <xf numFmtId="3" fontId="50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50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7" fillId="6" borderId="12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27" fillId="6" borderId="13" xfId="0" applyNumberFormat="1" applyFont="1" applyFill="1" applyBorder="1" applyAlignment="1" applyProtection="1">
      <alignment horizontal="left" vertical="center" wrapText="1"/>
      <protection locked="0"/>
    </xf>
    <xf numFmtId="3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8" fillId="6" borderId="5" xfId="0" applyFont="1" applyFill="1" applyBorder="1" applyAlignment="1">
      <alignment horizontal="center" vertical="center" wrapText="1"/>
    </xf>
    <xf numFmtId="0" fontId="58" fillId="6" borderId="14" xfId="0" applyFont="1" applyFill="1" applyBorder="1" applyAlignment="1">
      <alignment horizontal="center" vertical="center" wrapText="1"/>
    </xf>
    <xf numFmtId="0" fontId="58" fillId="6" borderId="10" xfId="0" applyFont="1" applyFill="1" applyBorder="1" applyAlignment="1">
      <alignment horizontal="center" vertical="center" wrapText="1"/>
    </xf>
    <xf numFmtId="0" fontId="57" fillId="2" borderId="4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0" fillId="6" borderId="2" xfId="0" applyFont="1" applyFill="1" applyBorder="1" applyAlignment="1">
      <alignment horizontal="left" vertical="center" wrapText="1"/>
    </xf>
    <xf numFmtId="0" fontId="20" fillId="6" borderId="3" xfId="0" applyFont="1" applyFill="1" applyBorder="1" applyAlignment="1">
      <alignment horizontal="left" vertical="center" wrapText="1"/>
    </xf>
    <xf numFmtId="0" fontId="20" fillId="6" borderId="12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13" xfId="0" applyFont="1" applyFill="1" applyBorder="1" applyAlignment="1">
      <alignment horizontal="left" vertical="center" wrapText="1"/>
    </xf>
    <xf numFmtId="0" fontId="52" fillId="3" borderId="12" xfId="1" applyNumberFormat="1" applyFont="1" applyFill="1" applyBorder="1" applyAlignment="1" applyProtection="1">
      <alignment horizontal="left" vertical="center" wrapText="1"/>
      <protection locked="0"/>
    </xf>
    <xf numFmtId="0" fontId="52" fillId="3" borderId="4" xfId="1" applyNumberFormat="1" applyFont="1" applyFill="1" applyBorder="1" applyAlignment="1" applyProtection="1">
      <alignment horizontal="left" vertical="center" wrapText="1"/>
      <protection locked="0"/>
    </xf>
    <xf numFmtId="0" fontId="52" fillId="3" borderId="13" xfId="1" applyNumberFormat="1" applyFont="1" applyFill="1" applyBorder="1" applyAlignment="1" applyProtection="1">
      <alignment horizontal="left" vertical="center" wrapText="1"/>
      <protection locked="0"/>
    </xf>
    <xf numFmtId="49" fontId="52" fillId="3" borderId="12" xfId="0" applyNumberFormat="1" applyFont="1" applyFill="1" applyBorder="1" applyAlignment="1">
      <alignment horizontal="left" vertical="center" wrapText="1"/>
    </xf>
    <xf numFmtId="49" fontId="52" fillId="3" borderId="4" xfId="0" applyNumberFormat="1" applyFont="1" applyFill="1" applyBorder="1" applyAlignment="1">
      <alignment horizontal="left" vertical="center" wrapText="1"/>
    </xf>
    <xf numFmtId="49" fontId="52" fillId="3" borderId="13" xfId="0" applyNumberFormat="1" applyFont="1" applyFill="1" applyBorder="1" applyAlignment="1">
      <alignment horizontal="left" vertical="center" wrapText="1"/>
    </xf>
    <xf numFmtId="0" fontId="53" fillId="3" borderId="5" xfId="0" applyFont="1" applyFill="1" applyBorder="1" applyAlignment="1">
      <alignment horizontal="center" vertical="center" wrapText="1"/>
    </xf>
    <xf numFmtId="0" fontId="53" fillId="3" borderId="10" xfId="0" applyFont="1" applyFill="1" applyBorder="1" applyAlignment="1">
      <alignment horizontal="center" vertical="center" wrapText="1"/>
    </xf>
    <xf numFmtId="0" fontId="53" fillId="3" borderId="14" xfId="0" applyFont="1" applyFill="1" applyBorder="1" applyAlignment="1">
      <alignment horizontal="center" vertical="center" wrapText="1"/>
    </xf>
    <xf numFmtId="0" fontId="53" fillId="3" borderId="6" xfId="0" applyFont="1" applyFill="1" applyBorder="1" applyAlignment="1">
      <alignment horizontal="center" vertical="center" wrapText="1"/>
    </xf>
    <xf numFmtId="0" fontId="52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52" fillId="0" borderId="4" xfId="1" applyNumberFormat="1" applyFont="1" applyFill="1" applyBorder="1" applyAlignment="1" applyProtection="1">
      <alignment horizontal="left" vertical="center" wrapText="1"/>
      <protection locked="0"/>
    </xf>
    <xf numFmtId="0" fontId="52" fillId="0" borderId="13" xfId="1" applyNumberFormat="1" applyFont="1" applyFill="1" applyBorder="1" applyAlignment="1" applyProtection="1">
      <alignment horizontal="left" vertical="center" wrapText="1"/>
      <protection locked="0"/>
    </xf>
    <xf numFmtId="49" fontId="20" fillId="6" borderId="6" xfId="0" applyNumberFormat="1" applyFont="1" applyFill="1" applyBorder="1" applyAlignment="1" applyProtection="1">
      <alignment horizontal="left" vertical="center" wrapText="1"/>
      <protection locked="0"/>
    </xf>
    <xf numFmtId="3" fontId="17" fillId="6" borderId="6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2" xfId="1" applyNumberFormat="1" applyFont="1" applyFill="1" applyBorder="1" applyAlignment="1" applyProtection="1">
      <alignment horizontal="center" vertical="center" wrapText="1"/>
      <protection locked="0"/>
    </xf>
    <xf numFmtId="0" fontId="50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7" fillId="3" borderId="13" xfId="1" applyNumberFormat="1" applyFont="1" applyFill="1" applyBorder="1" applyAlignment="1" applyProtection="1">
      <alignment horizontal="center" vertical="center" wrapText="1"/>
      <protection locked="0"/>
    </xf>
    <xf numFmtId="0" fontId="19" fillId="6" borderId="12" xfId="1" applyNumberFormat="1" applyFont="1" applyFill="1" applyBorder="1" applyAlignment="1" applyProtection="1">
      <alignment horizontal="left" vertical="center" wrapText="1"/>
      <protection locked="0"/>
    </xf>
    <xf numFmtId="0" fontId="19" fillId="6" borderId="4" xfId="1" applyNumberFormat="1" applyFont="1" applyFill="1" applyBorder="1" applyAlignment="1" applyProtection="1">
      <alignment horizontal="left" vertical="center" wrapText="1"/>
      <protection locked="0"/>
    </xf>
    <xf numFmtId="0" fontId="19" fillId="6" borderId="13" xfId="1" applyNumberFormat="1" applyFont="1" applyFill="1" applyBorder="1" applyAlignment="1" applyProtection="1">
      <alignment horizontal="left" vertical="center" wrapText="1"/>
      <protection locked="0"/>
    </xf>
    <xf numFmtId="49" fontId="20" fillId="0" borderId="12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4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4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20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2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34" fillId="3" borderId="12" xfId="0" applyFont="1" applyFill="1" applyBorder="1" applyAlignment="1">
      <alignment horizontal="left" vertical="center" wrapText="1"/>
    </xf>
    <xf numFmtId="0" fontId="34" fillId="3" borderId="4" xfId="0" applyFont="1" applyFill="1" applyBorder="1" applyAlignment="1">
      <alignment horizontal="left" vertical="center" wrapText="1"/>
    </xf>
    <xf numFmtId="0" fontId="34" fillId="3" borderId="13" xfId="0" applyFont="1" applyFill="1" applyBorder="1" applyAlignment="1">
      <alignment horizontal="left" vertical="center" wrapText="1"/>
    </xf>
    <xf numFmtId="3" fontId="37" fillId="3" borderId="12" xfId="0" applyNumberFormat="1" applyFont="1" applyFill="1" applyBorder="1" applyAlignment="1" applyProtection="1">
      <alignment horizontal="center" vertical="center" wrapText="1"/>
      <protection locked="0"/>
    </xf>
    <xf numFmtId="3" fontId="37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1" applyNumberFormat="1" applyFont="1" applyFill="1" applyBorder="1" applyAlignment="1" applyProtection="1">
      <alignment horizontal="left" vertical="center" wrapText="1"/>
      <protection locked="0"/>
    </xf>
    <xf numFmtId="0" fontId="19" fillId="0" borderId="13" xfId="1" applyNumberFormat="1" applyFont="1" applyFill="1" applyBorder="1" applyAlignment="1" applyProtection="1">
      <alignment horizontal="left" vertical="center" wrapText="1"/>
      <protection locked="0"/>
    </xf>
    <xf numFmtId="0" fontId="3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12" xfId="0" applyNumberFormat="1" applyFont="1" applyFill="1" applyBorder="1" applyAlignment="1" applyProtection="1">
      <alignment horizontal="left" vertical="center" wrapText="1"/>
      <protection locked="0"/>
    </xf>
    <xf numFmtId="0" fontId="29" fillId="3" borderId="4" xfId="0" applyNumberFormat="1" applyFont="1" applyFill="1" applyBorder="1" applyAlignment="1" applyProtection="1">
      <alignment horizontal="left" vertical="center" wrapText="1"/>
      <protection locked="0"/>
    </xf>
    <xf numFmtId="0" fontId="29" fillId="3" borderId="13" xfId="0" applyNumberFormat="1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169" fontId="11" fillId="3" borderId="6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13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165" fontId="6" fillId="3" borderId="5" xfId="0" applyNumberFormat="1" applyFont="1" applyFill="1" applyBorder="1" applyAlignment="1">
      <alignment horizontal="center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/>
    </xf>
    <xf numFmtId="3" fontId="7" fillId="4" borderId="1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66" fontId="10" fillId="3" borderId="6" xfId="0" applyNumberFormat="1" applyFont="1" applyFill="1" applyBorder="1" applyAlignment="1">
      <alignment horizontal="center" vertical="center" wrapText="1"/>
    </xf>
    <xf numFmtId="167" fontId="11" fillId="3" borderId="6" xfId="0" applyNumberFormat="1" applyFont="1" applyFill="1" applyBorder="1" applyAlignment="1">
      <alignment horizontal="center" vertical="center" wrapText="1"/>
    </xf>
    <xf numFmtId="168" fontId="13" fillId="4" borderId="6" xfId="0" applyNumberFormat="1" applyFont="1" applyFill="1" applyBorder="1" applyAlignment="1">
      <alignment horizontal="center" vertical="center" wrapText="1"/>
    </xf>
    <xf numFmtId="165" fontId="6" fillId="3" borderId="6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3" fillId="4" borderId="14" xfId="0" applyNumberFormat="1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10" xfId="0" applyNumberFormat="1" applyFont="1" applyFill="1" applyBorder="1" applyAlignment="1">
      <alignment horizontal="center" vertical="center" wrapText="1"/>
    </xf>
    <xf numFmtId="164" fontId="6" fillId="3" borderId="1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Фуршетное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0</xdr:row>
      <xdr:rowOff>1</xdr:rowOff>
    </xdr:from>
    <xdr:to>
      <xdr:col>10</xdr:col>
      <xdr:colOff>590550</xdr:colOff>
      <xdr:row>1</xdr:row>
      <xdr:rowOff>542926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96050" y="1"/>
          <a:ext cx="19716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64"/>
  <sheetViews>
    <sheetView tabSelected="1" workbookViewId="0">
      <selection sqref="A1:K2"/>
    </sheetView>
  </sheetViews>
  <sheetFormatPr defaultRowHeight="15" x14ac:dyDescent="0.25"/>
  <cols>
    <col min="6" max="6" width="63.85546875" customWidth="1"/>
    <col min="9" max="9" width="13.140625" customWidth="1"/>
    <col min="12" max="17" width="0" hidden="1" customWidth="1"/>
    <col min="19" max="28" width="0" hidden="1" customWidth="1"/>
  </cols>
  <sheetData>
    <row r="1" spans="1:41" s="2" customFormat="1" ht="27.75" customHeight="1" x14ac:dyDescent="0.25">
      <c r="A1" s="441" t="s">
        <v>0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N1" s="1"/>
      <c r="O1" s="691" t="s">
        <v>1</v>
      </c>
      <c r="P1" s="686" t="s">
        <v>2</v>
      </c>
      <c r="Q1" s="686"/>
      <c r="S1" s="686" t="s">
        <v>3</v>
      </c>
      <c r="T1" s="686"/>
      <c r="U1" s="694" t="s">
        <v>4</v>
      </c>
      <c r="V1" s="686" t="s">
        <v>5</v>
      </c>
      <c r="W1" s="686"/>
      <c r="X1" s="681" t="s">
        <v>6</v>
      </c>
      <c r="Z1" s="684">
        <f>L260</f>
        <v>0</v>
      </c>
      <c r="AA1" s="686" t="s">
        <v>7</v>
      </c>
      <c r="AB1" s="686"/>
      <c r="AC1" s="3"/>
      <c r="AG1" s="4"/>
    </row>
    <row r="2" spans="1:41" s="2" customFormat="1" ht="48" customHeight="1" x14ac:dyDescent="0.25">
      <c r="A2" s="443"/>
      <c r="B2" s="443"/>
      <c r="C2" s="443"/>
      <c r="D2" s="443"/>
      <c r="E2" s="443"/>
      <c r="F2" s="443"/>
      <c r="G2" s="443"/>
      <c r="H2" s="443"/>
      <c r="I2" s="443"/>
      <c r="J2" s="443"/>
      <c r="K2" s="443"/>
      <c r="N2" s="1"/>
      <c r="O2" s="692"/>
      <c r="P2" s="687" t="s">
        <v>8</v>
      </c>
      <c r="Q2" s="688" t="s">
        <v>9</v>
      </c>
      <c r="R2" s="5"/>
      <c r="S2" s="689">
        <f>G261</f>
        <v>0</v>
      </c>
      <c r="T2" s="690" t="s">
        <v>10</v>
      </c>
      <c r="U2" s="695"/>
      <c r="V2" s="689">
        <f>G262</f>
        <v>0.15</v>
      </c>
      <c r="W2" s="690" t="s">
        <v>10</v>
      </c>
      <c r="X2" s="682"/>
      <c r="Y2" s="5"/>
      <c r="Z2" s="685"/>
      <c r="AA2" s="687" t="s">
        <v>8</v>
      </c>
      <c r="AB2" s="674" t="s">
        <v>9</v>
      </c>
      <c r="AC2" s="3"/>
      <c r="AG2" s="4"/>
    </row>
    <row r="3" spans="1:41" s="5" customFormat="1" ht="42.75" customHeight="1" x14ac:dyDescent="0.25">
      <c r="A3" s="6" t="s">
        <v>11</v>
      </c>
      <c r="B3" s="675" t="s">
        <v>12</v>
      </c>
      <c r="C3" s="676"/>
      <c r="D3" s="676"/>
      <c r="E3" s="676"/>
      <c r="F3" s="677"/>
      <c r="G3" s="7" t="s">
        <v>13</v>
      </c>
      <c r="H3" s="7" t="s">
        <v>14</v>
      </c>
      <c r="I3" s="7" t="s">
        <v>15</v>
      </c>
      <c r="J3" s="8" t="s">
        <v>16</v>
      </c>
      <c r="K3" s="9" t="s">
        <v>17</v>
      </c>
      <c r="L3" s="678" t="s">
        <v>18</v>
      </c>
      <c r="M3" s="678"/>
      <c r="N3" s="10"/>
      <c r="O3" s="693"/>
      <c r="P3" s="687"/>
      <c r="Q3" s="688"/>
      <c r="S3" s="689"/>
      <c r="T3" s="690"/>
      <c r="U3" s="696"/>
      <c r="V3" s="689"/>
      <c r="W3" s="690"/>
      <c r="X3" s="683"/>
      <c r="Z3" s="11" t="s">
        <v>19</v>
      </c>
      <c r="AA3" s="687"/>
      <c r="AB3" s="674"/>
      <c r="AC3" s="3"/>
      <c r="AG3" s="4"/>
    </row>
    <row r="4" spans="1:41" s="14" customFormat="1" ht="22.5" customHeight="1" x14ac:dyDescent="0.25">
      <c r="A4" s="387" t="s">
        <v>20</v>
      </c>
      <c r="B4" s="388"/>
      <c r="C4" s="388"/>
      <c r="D4" s="388"/>
      <c r="E4" s="388"/>
      <c r="F4" s="388"/>
      <c r="G4" s="389"/>
      <c r="H4" s="390"/>
      <c r="I4" s="391"/>
      <c r="J4" s="392"/>
      <c r="K4" s="393"/>
      <c r="L4" s="679"/>
      <c r="M4" s="680"/>
      <c r="N4" s="679"/>
      <c r="O4" s="680"/>
      <c r="P4" s="12">
        <f>SUM(P5,P21,P33,P47)</f>
        <v>0</v>
      </c>
      <c r="Q4" s="13" t="e">
        <f>SUM(Q5,Q21,Q33,Q47)</f>
        <v>#DIV/0!</v>
      </c>
      <c r="S4" s="15"/>
      <c r="T4" s="16"/>
      <c r="U4" s="17"/>
      <c r="V4" s="18"/>
      <c r="W4" s="16"/>
      <c r="X4" s="19"/>
      <c r="Z4" s="20"/>
      <c r="AA4" s="16">
        <f>SUM(AA5,AA21,AA33,AA47)</f>
        <v>0</v>
      </c>
      <c r="AB4" s="19" t="e">
        <f>SUM(AB5,AB21,AB33,AB47)</f>
        <v>#DIV/0!</v>
      </c>
      <c r="AC4" s="21"/>
      <c r="AG4" s="4"/>
    </row>
    <row r="5" spans="1:41" s="14" customFormat="1" ht="25.5" customHeight="1" x14ac:dyDescent="0.25">
      <c r="A5" s="381" t="s">
        <v>21</v>
      </c>
      <c r="B5" s="382"/>
      <c r="C5" s="382"/>
      <c r="D5" s="382"/>
      <c r="E5" s="382"/>
      <c r="F5" s="382"/>
      <c r="G5" s="383"/>
      <c r="H5" s="384"/>
      <c r="I5" s="383"/>
      <c r="J5" s="385"/>
      <c r="K5" s="386"/>
      <c r="L5" s="491"/>
      <c r="M5" s="492"/>
      <c r="N5" s="491"/>
      <c r="O5" s="492"/>
      <c r="P5" s="22">
        <f>SUM(P6:P20)</f>
        <v>0</v>
      </c>
      <c r="Q5" s="23" t="e">
        <f>SUM(Q6:Q20)</f>
        <v>#DIV/0!</v>
      </c>
      <c r="S5" s="24"/>
      <c r="T5" s="25"/>
      <c r="U5" s="26"/>
      <c r="V5" s="27"/>
      <c r="W5" s="25"/>
      <c r="X5" s="28"/>
      <c r="Z5" s="29"/>
      <c r="AA5" s="25">
        <f>SUM(AA6:AA20)</f>
        <v>0</v>
      </c>
      <c r="AB5" s="25" t="e">
        <f>SUM(AB6:AB20)</f>
        <v>#DIV/0!</v>
      </c>
      <c r="AC5" s="21"/>
      <c r="AG5" s="4"/>
    </row>
    <row r="6" spans="1:41" s="40" customFormat="1" ht="25.5" customHeight="1" x14ac:dyDescent="0.25">
      <c r="A6" s="30" t="s">
        <v>22</v>
      </c>
      <c r="B6" s="560" t="s">
        <v>23</v>
      </c>
      <c r="C6" s="561"/>
      <c r="D6" s="561"/>
      <c r="E6" s="561"/>
      <c r="F6" s="562"/>
      <c r="G6" s="31" t="s">
        <v>24</v>
      </c>
      <c r="H6" s="32">
        <v>14</v>
      </c>
      <c r="I6" s="33">
        <v>60</v>
      </c>
      <c r="J6" s="34"/>
      <c r="K6" s="35">
        <f t="shared" ref="K6:K20" si="0">J6*I6</f>
        <v>0</v>
      </c>
      <c r="L6" s="672"/>
      <c r="M6" s="673"/>
      <c r="N6" s="36"/>
      <c r="O6" s="37">
        <f t="shared" ref="O6:O20" si="1">H6</f>
        <v>14</v>
      </c>
      <c r="P6" s="38">
        <f t="shared" ref="P6:P49" si="2">O6*J6/1000</f>
        <v>0</v>
      </c>
      <c r="Q6" s="39" t="e">
        <f t="shared" ref="Q6:Q49" si="3">O6*J6/Z6/1000</f>
        <v>#DIV/0!</v>
      </c>
      <c r="S6" s="41">
        <f>G261</f>
        <v>0</v>
      </c>
      <c r="T6" s="42">
        <f t="shared" ref="T6:T49" si="4">I6*S6</f>
        <v>0</v>
      </c>
      <c r="U6" s="43">
        <f t="shared" ref="U6:U49" si="5">I6-T6</f>
        <v>60</v>
      </c>
      <c r="V6" s="41">
        <f>G262</f>
        <v>0.15</v>
      </c>
      <c r="W6" s="42">
        <f t="shared" ref="W6:W49" si="6">U6*V6</f>
        <v>9</v>
      </c>
      <c r="X6" s="42">
        <f t="shared" ref="X6:X49" si="7">U6+W6</f>
        <v>69</v>
      </c>
      <c r="Z6" s="44">
        <f>L260</f>
        <v>0</v>
      </c>
      <c r="AA6" s="42">
        <f t="shared" ref="AA6:AA49" si="8">X6*J6</f>
        <v>0</v>
      </c>
      <c r="AB6" s="379" t="e">
        <f t="shared" ref="AB6:AB31" si="9">AA6/Z6</f>
        <v>#DIV/0!</v>
      </c>
      <c r="AC6" s="380"/>
      <c r="AD6" s="380"/>
      <c r="AE6" s="380"/>
      <c r="AF6" s="380"/>
      <c r="AG6" s="380"/>
      <c r="AH6" s="380"/>
      <c r="AI6" s="380"/>
      <c r="AJ6" s="380"/>
      <c r="AK6" s="380"/>
      <c r="AL6" s="380"/>
      <c r="AM6" s="380"/>
      <c r="AN6" s="380"/>
      <c r="AO6" s="380"/>
    </row>
    <row r="7" spans="1:41" s="40" customFormat="1" ht="25.5" customHeight="1" x14ac:dyDescent="0.25">
      <c r="A7" s="30" t="s">
        <v>22</v>
      </c>
      <c r="B7" s="560" t="s">
        <v>25</v>
      </c>
      <c r="C7" s="561"/>
      <c r="D7" s="561"/>
      <c r="E7" s="561"/>
      <c r="F7" s="562"/>
      <c r="G7" s="31" t="s">
        <v>24</v>
      </c>
      <c r="H7" s="32">
        <v>24</v>
      </c>
      <c r="I7" s="33">
        <v>50</v>
      </c>
      <c r="J7" s="34"/>
      <c r="K7" s="35">
        <f t="shared" si="0"/>
        <v>0</v>
      </c>
      <c r="L7" s="45"/>
      <c r="M7" s="46"/>
      <c r="N7" s="36"/>
      <c r="O7" s="37">
        <f>H7</f>
        <v>24</v>
      </c>
      <c r="P7" s="38">
        <f t="shared" si="2"/>
        <v>0</v>
      </c>
      <c r="Q7" s="39" t="e">
        <f t="shared" si="3"/>
        <v>#DIV/0!</v>
      </c>
      <c r="S7" s="41">
        <f>G261</f>
        <v>0</v>
      </c>
      <c r="T7" s="42">
        <f t="shared" si="4"/>
        <v>0</v>
      </c>
      <c r="U7" s="43">
        <f t="shared" si="5"/>
        <v>50</v>
      </c>
      <c r="V7" s="41">
        <f>G262</f>
        <v>0.15</v>
      </c>
      <c r="W7" s="42">
        <f t="shared" si="6"/>
        <v>7.5</v>
      </c>
      <c r="X7" s="42">
        <f t="shared" si="7"/>
        <v>57.5</v>
      </c>
      <c r="Z7" s="44">
        <f>L260</f>
        <v>0</v>
      </c>
      <c r="AA7" s="42">
        <f t="shared" si="8"/>
        <v>0</v>
      </c>
      <c r="AB7" s="379" t="e">
        <f t="shared" si="9"/>
        <v>#DIV/0!</v>
      </c>
      <c r="AC7" s="380"/>
      <c r="AD7" s="380"/>
      <c r="AE7" s="380"/>
      <c r="AF7" s="380"/>
      <c r="AG7" s="380"/>
      <c r="AH7" s="380"/>
      <c r="AI7" s="380"/>
      <c r="AJ7" s="380"/>
      <c r="AK7" s="380"/>
      <c r="AL7" s="380"/>
      <c r="AM7" s="380"/>
      <c r="AN7" s="380"/>
      <c r="AO7" s="380"/>
    </row>
    <row r="8" spans="1:41" s="40" customFormat="1" ht="25.5" customHeight="1" x14ac:dyDescent="0.25">
      <c r="A8" s="47" t="s">
        <v>26</v>
      </c>
      <c r="B8" s="560" t="s">
        <v>27</v>
      </c>
      <c r="C8" s="561"/>
      <c r="D8" s="561"/>
      <c r="E8" s="561"/>
      <c r="F8" s="562"/>
      <c r="G8" s="31"/>
      <c r="H8" s="32">
        <v>24</v>
      </c>
      <c r="I8" s="33">
        <v>70</v>
      </c>
      <c r="J8" s="34"/>
      <c r="K8" s="35">
        <f t="shared" si="0"/>
        <v>0</v>
      </c>
      <c r="L8" s="574"/>
      <c r="M8" s="575"/>
      <c r="N8" s="36"/>
      <c r="O8" s="37">
        <f t="shared" si="1"/>
        <v>24</v>
      </c>
      <c r="P8" s="38">
        <f t="shared" si="2"/>
        <v>0</v>
      </c>
      <c r="Q8" s="39" t="e">
        <f t="shared" si="3"/>
        <v>#DIV/0!</v>
      </c>
      <c r="S8" s="41">
        <f>G261</f>
        <v>0</v>
      </c>
      <c r="T8" s="42">
        <f t="shared" si="4"/>
        <v>0</v>
      </c>
      <c r="U8" s="43">
        <f t="shared" si="5"/>
        <v>70</v>
      </c>
      <c r="V8" s="41">
        <f>G262</f>
        <v>0.15</v>
      </c>
      <c r="W8" s="42">
        <f t="shared" si="6"/>
        <v>10.5</v>
      </c>
      <c r="X8" s="42">
        <f t="shared" si="7"/>
        <v>80.5</v>
      </c>
      <c r="Z8" s="48">
        <f>L260</f>
        <v>0</v>
      </c>
      <c r="AA8" s="42">
        <f t="shared" si="8"/>
        <v>0</v>
      </c>
      <c r="AB8" s="42" t="e">
        <f t="shared" si="9"/>
        <v>#DIV/0!</v>
      </c>
      <c r="AC8" s="21"/>
      <c r="AG8" s="4"/>
    </row>
    <row r="9" spans="1:41" s="40" customFormat="1" ht="25.5" customHeight="1" x14ac:dyDescent="0.25">
      <c r="A9" s="30" t="s">
        <v>22</v>
      </c>
      <c r="B9" s="560" t="s">
        <v>28</v>
      </c>
      <c r="C9" s="561"/>
      <c r="D9" s="561"/>
      <c r="E9" s="561"/>
      <c r="F9" s="562"/>
      <c r="G9" s="31"/>
      <c r="H9" s="32">
        <v>20</v>
      </c>
      <c r="I9" s="33">
        <v>50</v>
      </c>
      <c r="J9" s="34"/>
      <c r="K9" s="35">
        <f t="shared" si="0"/>
        <v>0</v>
      </c>
      <c r="L9" s="574"/>
      <c r="M9" s="575"/>
      <c r="N9" s="36"/>
      <c r="O9" s="37">
        <f t="shared" si="1"/>
        <v>20</v>
      </c>
      <c r="P9" s="38">
        <f t="shared" si="2"/>
        <v>0</v>
      </c>
      <c r="Q9" s="39" t="e">
        <f t="shared" si="3"/>
        <v>#DIV/0!</v>
      </c>
      <c r="S9" s="41">
        <f>G261</f>
        <v>0</v>
      </c>
      <c r="T9" s="42">
        <f t="shared" si="4"/>
        <v>0</v>
      </c>
      <c r="U9" s="43">
        <f t="shared" si="5"/>
        <v>50</v>
      </c>
      <c r="V9" s="41">
        <f>G262</f>
        <v>0.15</v>
      </c>
      <c r="W9" s="42">
        <f t="shared" si="6"/>
        <v>7.5</v>
      </c>
      <c r="X9" s="42">
        <f t="shared" si="7"/>
        <v>57.5</v>
      </c>
      <c r="Z9" s="48">
        <f>L260</f>
        <v>0</v>
      </c>
      <c r="AA9" s="42">
        <f t="shared" si="8"/>
        <v>0</v>
      </c>
      <c r="AB9" s="42" t="e">
        <f t="shared" si="9"/>
        <v>#DIV/0!</v>
      </c>
      <c r="AC9" s="21"/>
      <c r="AG9" s="4"/>
    </row>
    <row r="10" spans="1:41" s="40" customFormat="1" ht="25.5" customHeight="1" x14ac:dyDescent="0.25">
      <c r="A10" s="47" t="s">
        <v>26</v>
      </c>
      <c r="B10" s="560" t="s">
        <v>29</v>
      </c>
      <c r="C10" s="561"/>
      <c r="D10" s="561"/>
      <c r="E10" s="561"/>
      <c r="F10" s="562"/>
      <c r="G10" s="31"/>
      <c r="H10" s="32">
        <v>18</v>
      </c>
      <c r="I10" s="33">
        <v>50</v>
      </c>
      <c r="J10" s="34"/>
      <c r="K10" s="35">
        <f t="shared" si="0"/>
        <v>0</v>
      </c>
      <c r="L10" s="574"/>
      <c r="M10" s="575"/>
      <c r="N10" s="36"/>
      <c r="O10" s="37">
        <f t="shared" si="1"/>
        <v>18</v>
      </c>
      <c r="P10" s="38">
        <f t="shared" si="2"/>
        <v>0</v>
      </c>
      <c r="Q10" s="39" t="e">
        <f t="shared" si="3"/>
        <v>#DIV/0!</v>
      </c>
      <c r="S10" s="41">
        <f>G261</f>
        <v>0</v>
      </c>
      <c r="T10" s="42">
        <f t="shared" si="4"/>
        <v>0</v>
      </c>
      <c r="U10" s="43">
        <f t="shared" si="5"/>
        <v>50</v>
      </c>
      <c r="V10" s="41">
        <f>G262</f>
        <v>0.15</v>
      </c>
      <c r="W10" s="42">
        <f t="shared" si="6"/>
        <v>7.5</v>
      </c>
      <c r="X10" s="42">
        <f t="shared" si="7"/>
        <v>57.5</v>
      </c>
      <c r="Z10" s="48">
        <f>L260</f>
        <v>0</v>
      </c>
      <c r="AA10" s="42">
        <f t="shared" si="8"/>
        <v>0</v>
      </c>
      <c r="AB10" s="42" t="e">
        <f t="shared" si="9"/>
        <v>#DIV/0!</v>
      </c>
      <c r="AC10" s="21"/>
      <c r="AG10" s="4"/>
    </row>
    <row r="11" spans="1:41" s="40" customFormat="1" ht="25.5" customHeight="1" x14ac:dyDescent="0.25">
      <c r="A11" s="30" t="s">
        <v>22</v>
      </c>
      <c r="B11" s="669" t="s">
        <v>30</v>
      </c>
      <c r="C11" s="670"/>
      <c r="D11" s="670"/>
      <c r="E11" s="670"/>
      <c r="F11" s="671"/>
      <c r="G11" s="31"/>
      <c r="H11" s="32">
        <v>20</v>
      </c>
      <c r="I11" s="33">
        <v>140</v>
      </c>
      <c r="J11" s="34"/>
      <c r="K11" s="35">
        <f t="shared" si="0"/>
        <v>0</v>
      </c>
      <c r="L11" s="574"/>
      <c r="M11" s="575"/>
      <c r="N11" s="36"/>
      <c r="O11" s="37">
        <f t="shared" si="1"/>
        <v>20</v>
      </c>
      <c r="P11" s="38">
        <f t="shared" si="2"/>
        <v>0</v>
      </c>
      <c r="Q11" s="39" t="e">
        <f t="shared" si="3"/>
        <v>#DIV/0!</v>
      </c>
      <c r="S11" s="41">
        <f>G261</f>
        <v>0</v>
      </c>
      <c r="T11" s="42">
        <f t="shared" si="4"/>
        <v>0</v>
      </c>
      <c r="U11" s="43">
        <f t="shared" si="5"/>
        <v>140</v>
      </c>
      <c r="V11" s="41">
        <f>G262</f>
        <v>0.15</v>
      </c>
      <c r="W11" s="42">
        <f t="shared" si="6"/>
        <v>21</v>
      </c>
      <c r="X11" s="42">
        <f t="shared" si="7"/>
        <v>161</v>
      </c>
      <c r="Z11" s="48">
        <f>L260</f>
        <v>0</v>
      </c>
      <c r="AA11" s="42">
        <f t="shared" si="8"/>
        <v>0</v>
      </c>
      <c r="AB11" s="42" t="e">
        <f t="shared" si="9"/>
        <v>#DIV/0!</v>
      </c>
      <c r="AC11" s="21"/>
      <c r="AG11" s="4"/>
    </row>
    <row r="12" spans="1:41" s="40" customFormat="1" ht="25.5" customHeight="1" x14ac:dyDescent="0.25">
      <c r="A12" s="47" t="s">
        <v>26</v>
      </c>
      <c r="B12" s="584" t="s">
        <v>31</v>
      </c>
      <c r="C12" s="585"/>
      <c r="D12" s="585"/>
      <c r="E12" s="585"/>
      <c r="F12" s="586"/>
      <c r="G12" s="31"/>
      <c r="H12" s="49">
        <v>23</v>
      </c>
      <c r="I12" s="50">
        <v>80</v>
      </c>
      <c r="J12" s="34"/>
      <c r="K12" s="35">
        <f t="shared" si="0"/>
        <v>0</v>
      </c>
      <c r="L12" s="574"/>
      <c r="M12" s="575"/>
      <c r="N12" s="36"/>
      <c r="O12" s="37">
        <f t="shared" si="1"/>
        <v>23</v>
      </c>
      <c r="P12" s="38">
        <f t="shared" si="2"/>
        <v>0</v>
      </c>
      <c r="Q12" s="39" t="e">
        <f t="shared" si="3"/>
        <v>#DIV/0!</v>
      </c>
      <c r="S12" s="41">
        <f>G261</f>
        <v>0</v>
      </c>
      <c r="T12" s="42">
        <f t="shared" si="4"/>
        <v>0</v>
      </c>
      <c r="U12" s="43">
        <f t="shared" si="5"/>
        <v>80</v>
      </c>
      <c r="V12" s="41">
        <f>G262</f>
        <v>0.15</v>
      </c>
      <c r="W12" s="42">
        <f t="shared" si="6"/>
        <v>12</v>
      </c>
      <c r="X12" s="42">
        <f t="shared" si="7"/>
        <v>92</v>
      </c>
      <c r="Z12" s="48">
        <f>L260</f>
        <v>0</v>
      </c>
      <c r="AA12" s="42">
        <f t="shared" si="8"/>
        <v>0</v>
      </c>
      <c r="AB12" s="51" t="e">
        <f t="shared" si="9"/>
        <v>#DIV/0!</v>
      </c>
      <c r="AC12" s="21"/>
      <c r="AG12" s="4"/>
    </row>
    <row r="13" spans="1:41" s="40" customFormat="1" ht="25.5" customHeight="1" x14ac:dyDescent="0.25">
      <c r="A13" s="52" t="s">
        <v>26</v>
      </c>
      <c r="B13" s="584" t="s">
        <v>32</v>
      </c>
      <c r="C13" s="585"/>
      <c r="D13" s="585"/>
      <c r="E13" s="585"/>
      <c r="F13" s="586"/>
      <c r="G13" s="31"/>
      <c r="H13" s="49">
        <v>23</v>
      </c>
      <c r="I13" s="50">
        <v>70</v>
      </c>
      <c r="J13" s="34"/>
      <c r="K13" s="35">
        <f t="shared" si="0"/>
        <v>0</v>
      </c>
      <c r="L13" s="53"/>
      <c r="M13" s="54"/>
      <c r="N13" s="36"/>
      <c r="O13" s="37">
        <f t="shared" si="1"/>
        <v>23</v>
      </c>
      <c r="P13" s="38">
        <f t="shared" si="2"/>
        <v>0</v>
      </c>
      <c r="Q13" s="39" t="e">
        <f t="shared" si="3"/>
        <v>#DIV/0!</v>
      </c>
      <c r="S13" s="41">
        <f>G261</f>
        <v>0</v>
      </c>
      <c r="T13" s="42">
        <f t="shared" si="4"/>
        <v>0</v>
      </c>
      <c r="U13" s="43">
        <f t="shared" si="5"/>
        <v>70</v>
      </c>
      <c r="V13" s="41">
        <f>G262</f>
        <v>0.15</v>
      </c>
      <c r="W13" s="42">
        <f t="shared" si="6"/>
        <v>10.5</v>
      </c>
      <c r="X13" s="42">
        <f t="shared" si="7"/>
        <v>80.5</v>
      </c>
      <c r="Z13" s="48">
        <f>L260</f>
        <v>0</v>
      </c>
      <c r="AA13" s="42">
        <f t="shared" si="8"/>
        <v>0</v>
      </c>
      <c r="AB13" s="51" t="e">
        <f t="shared" si="9"/>
        <v>#DIV/0!</v>
      </c>
      <c r="AC13" s="21"/>
      <c r="AG13" s="4"/>
    </row>
    <row r="14" spans="1:41" s="59" customFormat="1" ht="25.5" customHeight="1" x14ac:dyDescent="0.25">
      <c r="A14" s="55" t="s">
        <v>22</v>
      </c>
      <c r="B14" s="648" t="s">
        <v>33</v>
      </c>
      <c r="C14" s="649"/>
      <c r="D14" s="649"/>
      <c r="E14" s="649"/>
      <c r="F14" s="650"/>
      <c r="G14" s="56"/>
      <c r="H14" s="49">
        <v>35</v>
      </c>
      <c r="I14" s="33">
        <v>40</v>
      </c>
      <c r="J14" s="34"/>
      <c r="K14" s="57">
        <f t="shared" si="0"/>
        <v>0</v>
      </c>
      <c r="L14" s="667"/>
      <c r="M14" s="668"/>
      <c r="N14" s="58"/>
      <c r="O14" s="37">
        <f t="shared" si="1"/>
        <v>35</v>
      </c>
      <c r="P14" s="38">
        <f>O14*J14/1000</f>
        <v>0</v>
      </c>
      <c r="Q14" s="39" t="e">
        <f t="shared" si="3"/>
        <v>#DIV/0!</v>
      </c>
      <c r="S14" s="41">
        <f>G261</f>
        <v>0</v>
      </c>
      <c r="T14" s="42">
        <f t="shared" si="4"/>
        <v>0</v>
      </c>
      <c r="U14" s="43">
        <f>I14-T14</f>
        <v>40</v>
      </c>
      <c r="V14" s="41">
        <f>G262</f>
        <v>0.15</v>
      </c>
      <c r="W14" s="42">
        <f t="shared" si="6"/>
        <v>6</v>
      </c>
      <c r="X14" s="42">
        <f>U14+W14</f>
        <v>46</v>
      </c>
      <c r="Z14" s="48">
        <f>L260</f>
        <v>0</v>
      </c>
      <c r="AA14" s="42">
        <f>X14*J14</f>
        <v>0</v>
      </c>
      <c r="AB14" s="42" t="e">
        <f t="shared" si="9"/>
        <v>#DIV/0!</v>
      </c>
      <c r="AC14" s="21"/>
      <c r="AG14" s="60"/>
    </row>
    <row r="15" spans="1:41" s="40" customFormat="1" ht="42.75" customHeight="1" x14ac:dyDescent="0.25">
      <c r="A15" s="30" t="s">
        <v>22</v>
      </c>
      <c r="B15" s="648" t="s">
        <v>34</v>
      </c>
      <c r="C15" s="649"/>
      <c r="D15" s="649"/>
      <c r="E15" s="649"/>
      <c r="F15" s="650"/>
      <c r="G15" s="31"/>
      <c r="H15" s="49">
        <v>35</v>
      </c>
      <c r="I15" s="33">
        <v>70</v>
      </c>
      <c r="J15" s="34"/>
      <c r="K15" s="35">
        <f t="shared" si="0"/>
        <v>0</v>
      </c>
      <c r="L15" s="61"/>
      <c r="M15" s="62"/>
      <c r="N15" s="36"/>
      <c r="O15" s="37">
        <f t="shared" si="1"/>
        <v>35</v>
      </c>
      <c r="P15" s="38">
        <f>O15*J15/1000</f>
        <v>0</v>
      </c>
      <c r="Q15" s="39" t="e">
        <f t="shared" si="3"/>
        <v>#DIV/0!</v>
      </c>
      <c r="S15" s="41">
        <f>G261</f>
        <v>0</v>
      </c>
      <c r="T15" s="42">
        <f t="shared" si="4"/>
        <v>0</v>
      </c>
      <c r="U15" s="43">
        <f>I15-T15</f>
        <v>70</v>
      </c>
      <c r="V15" s="41">
        <f>G262</f>
        <v>0.15</v>
      </c>
      <c r="W15" s="42">
        <f t="shared" si="6"/>
        <v>10.5</v>
      </c>
      <c r="X15" s="42">
        <f>U15+W15</f>
        <v>80.5</v>
      </c>
      <c r="Z15" s="48">
        <f>L260</f>
        <v>0</v>
      </c>
      <c r="AA15" s="42">
        <f>X15*J15</f>
        <v>0</v>
      </c>
      <c r="AB15" s="42" t="e">
        <f t="shared" si="9"/>
        <v>#DIV/0!</v>
      </c>
      <c r="AC15" s="21"/>
      <c r="AG15" s="4"/>
    </row>
    <row r="16" spans="1:41" s="40" customFormat="1" ht="25.5" customHeight="1" x14ac:dyDescent="0.25">
      <c r="A16" s="30" t="s">
        <v>22</v>
      </c>
      <c r="B16" s="584" t="s">
        <v>35</v>
      </c>
      <c r="C16" s="585"/>
      <c r="D16" s="585"/>
      <c r="E16" s="585"/>
      <c r="F16" s="586"/>
      <c r="G16" s="31"/>
      <c r="H16" s="49">
        <v>17</v>
      </c>
      <c r="I16" s="33">
        <v>60</v>
      </c>
      <c r="J16" s="34"/>
      <c r="K16" s="35">
        <f t="shared" si="0"/>
        <v>0</v>
      </c>
      <c r="L16" s="61"/>
      <c r="M16" s="62"/>
      <c r="N16" s="36"/>
      <c r="O16" s="37">
        <f t="shared" si="1"/>
        <v>17</v>
      </c>
      <c r="P16" s="38">
        <f>O16*J16/1000</f>
        <v>0</v>
      </c>
      <c r="Q16" s="39" t="e">
        <f t="shared" si="3"/>
        <v>#DIV/0!</v>
      </c>
      <c r="S16" s="41">
        <f>G261</f>
        <v>0</v>
      </c>
      <c r="T16" s="42">
        <f t="shared" si="4"/>
        <v>0</v>
      </c>
      <c r="U16" s="43">
        <f>I16-T16</f>
        <v>60</v>
      </c>
      <c r="V16" s="41">
        <f>G262</f>
        <v>0.15</v>
      </c>
      <c r="W16" s="42">
        <f t="shared" si="6"/>
        <v>9</v>
      </c>
      <c r="X16" s="42">
        <f>U16+W16</f>
        <v>69</v>
      </c>
      <c r="Z16" s="48">
        <f>L260</f>
        <v>0</v>
      </c>
      <c r="AA16" s="42">
        <f>X16*J16</f>
        <v>0</v>
      </c>
      <c r="AB16" s="51" t="e">
        <f t="shared" si="9"/>
        <v>#DIV/0!</v>
      </c>
      <c r="AC16" s="21"/>
      <c r="AG16" s="4"/>
    </row>
    <row r="17" spans="1:33" s="40" customFormat="1" ht="25.5" customHeight="1" x14ac:dyDescent="0.25">
      <c r="A17" s="30" t="s">
        <v>22</v>
      </c>
      <c r="B17" s="584" t="s">
        <v>36</v>
      </c>
      <c r="C17" s="585"/>
      <c r="D17" s="585"/>
      <c r="E17" s="585"/>
      <c r="F17" s="586"/>
      <c r="G17" s="31"/>
      <c r="H17" s="49">
        <v>17</v>
      </c>
      <c r="I17" s="33">
        <v>60</v>
      </c>
      <c r="J17" s="34"/>
      <c r="K17" s="35">
        <f>J17*I17</f>
        <v>0</v>
      </c>
      <c r="L17" s="61"/>
      <c r="M17" s="62"/>
      <c r="N17" s="36"/>
      <c r="O17" s="37">
        <f t="shared" si="1"/>
        <v>17</v>
      </c>
      <c r="P17" s="38">
        <f>O17*J17/1000</f>
        <v>0</v>
      </c>
      <c r="Q17" s="39" t="e">
        <f t="shared" si="3"/>
        <v>#DIV/0!</v>
      </c>
      <c r="S17" s="41">
        <f>G261</f>
        <v>0</v>
      </c>
      <c r="T17" s="42">
        <f t="shared" si="4"/>
        <v>0</v>
      </c>
      <c r="U17" s="43">
        <f>I17-T17</f>
        <v>60</v>
      </c>
      <c r="V17" s="41">
        <f>G262</f>
        <v>0.15</v>
      </c>
      <c r="W17" s="42">
        <f t="shared" si="6"/>
        <v>9</v>
      </c>
      <c r="X17" s="42">
        <f>U17+W17</f>
        <v>69</v>
      </c>
      <c r="Z17" s="48">
        <f>L260</f>
        <v>0</v>
      </c>
      <c r="AA17" s="42">
        <f>X17*J17</f>
        <v>0</v>
      </c>
      <c r="AB17" s="51" t="e">
        <f t="shared" si="9"/>
        <v>#DIV/0!</v>
      </c>
      <c r="AC17" s="21"/>
      <c r="AG17" s="4"/>
    </row>
    <row r="18" spans="1:33" s="14" customFormat="1" ht="25.5" customHeight="1" x14ac:dyDescent="0.25">
      <c r="A18" s="30" t="s">
        <v>22</v>
      </c>
      <c r="B18" s="664" t="s">
        <v>37</v>
      </c>
      <c r="C18" s="665"/>
      <c r="D18" s="665"/>
      <c r="E18" s="665"/>
      <c r="F18" s="666"/>
      <c r="G18" s="31"/>
      <c r="H18" s="32">
        <v>90</v>
      </c>
      <c r="I18" s="33">
        <v>220</v>
      </c>
      <c r="J18" s="34"/>
      <c r="K18" s="35">
        <f>J18*I18</f>
        <v>0</v>
      </c>
      <c r="L18" s="61"/>
      <c r="M18" s="62"/>
      <c r="N18" s="36"/>
      <c r="O18" s="37">
        <f>H18</f>
        <v>90</v>
      </c>
      <c r="P18" s="38">
        <f>O18*J18/1000</f>
        <v>0</v>
      </c>
      <c r="Q18" s="39" t="e">
        <f t="shared" si="3"/>
        <v>#DIV/0!</v>
      </c>
      <c r="R18" s="40"/>
      <c r="S18" s="41">
        <f>G261</f>
        <v>0</v>
      </c>
      <c r="T18" s="42">
        <f t="shared" si="4"/>
        <v>0</v>
      </c>
      <c r="U18" s="43">
        <f>I18-T18</f>
        <v>220</v>
      </c>
      <c r="V18" s="41">
        <f>G262</f>
        <v>0.15</v>
      </c>
      <c r="W18" s="42">
        <f t="shared" si="6"/>
        <v>33</v>
      </c>
      <c r="X18" s="42">
        <f>U18+W18</f>
        <v>253</v>
      </c>
      <c r="Y18" s="40"/>
      <c r="Z18" s="48">
        <f>L260</f>
        <v>0</v>
      </c>
      <c r="AA18" s="42">
        <f>X18*J18</f>
        <v>0</v>
      </c>
      <c r="AB18" s="42" t="e">
        <f t="shared" si="9"/>
        <v>#DIV/0!</v>
      </c>
      <c r="AC18" s="21"/>
      <c r="AG18" s="4"/>
    </row>
    <row r="19" spans="1:33" s="40" customFormat="1" ht="28.5" customHeight="1" x14ac:dyDescent="0.25">
      <c r="A19" s="47" t="s">
        <v>26</v>
      </c>
      <c r="B19" s="583" t="s">
        <v>38</v>
      </c>
      <c r="C19" s="572"/>
      <c r="D19" s="572"/>
      <c r="E19" s="572"/>
      <c r="F19" s="573"/>
      <c r="G19" s="31"/>
      <c r="H19" s="32">
        <v>20</v>
      </c>
      <c r="I19" s="33">
        <v>100</v>
      </c>
      <c r="J19" s="34"/>
      <c r="K19" s="35">
        <f t="shared" si="0"/>
        <v>0</v>
      </c>
      <c r="L19" s="574"/>
      <c r="M19" s="575"/>
      <c r="N19" s="36"/>
      <c r="O19" s="37">
        <f t="shared" si="1"/>
        <v>20</v>
      </c>
      <c r="P19" s="38">
        <f t="shared" si="2"/>
        <v>0</v>
      </c>
      <c r="Q19" s="39" t="e">
        <f t="shared" si="3"/>
        <v>#DIV/0!</v>
      </c>
      <c r="S19" s="41">
        <f>G261</f>
        <v>0</v>
      </c>
      <c r="T19" s="42">
        <f t="shared" si="4"/>
        <v>0</v>
      </c>
      <c r="U19" s="43">
        <f t="shared" si="5"/>
        <v>100</v>
      </c>
      <c r="V19" s="41">
        <f>G262</f>
        <v>0.15</v>
      </c>
      <c r="W19" s="42">
        <f t="shared" si="6"/>
        <v>15</v>
      </c>
      <c r="X19" s="42">
        <f t="shared" si="7"/>
        <v>115</v>
      </c>
      <c r="Z19" s="48">
        <f>L260</f>
        <v>0</v>
      </c>
      <c r="AA19" s="42">
        <f t="shared" si="8"/>
        <v>0</v>
      </c>
      <c r="AB19" s="42" t="e">
        <f t="shared" si="9"/>
        <v>#DIV/0!</v>
      </c>
      <c r="AC19" s="21"/>
      <c r="AG19" s="4"/>
    </row>
    <row r="20" spans="1:33" s="40" customFormat="1" ht="25.5" customHeight="1" x14ac:dyDescent="0.25">
      <c r="A20" s="47" t="s">
        <v>26</v>
      </c>
      <c r="B20" s="583" t="s">
        <v>39</v>
      </c>
      <c r="C20" s="572"/>
      <c r="D20" s="572"/>
      <c r="E20" s="572"/>
      <c r="F20" s="573"/>
      <c r="G20" s="31"/>
      <c r="H20" s="32">
        <v>25</v>
      </c>
      <c r="I20" s="33">
        <v>100</v>
      </c>
      <c r="J20" s="34"/>
      <c r="K20" s="35">
        <f t="shared" si="0"/>
        <v>0</v>
      </c>
      <c r="L20" s="574"/>
      <c r="M20" s="575"/>
      <c r="N20" s="36"/>
      <c r="O20" s="37">
        <f t="shared" si="1"/>
        <v>25</v>
      </c>
      <c r="P20" s="38">
        <f t="shared" si="2"/>
        <v>0</v>
      </c>
      <c r="Q20" s="39" t="e">
        <f t="shared" si="3"/>
        <v>#DIV/0!</v>
      </c>
      <c r="S20" s="41">
        <f>G261</f>
        <v>0</v>
      </c>
      <c r="T20" s="42">
        <f t="shared" si="4"/>
        <v>0</v>
      </c>
      <c r="U20" s="43">
        <f t="shared" si="5"/>
        <v>100</v>
      </c>
      <c r="V20" s="41">
        <f>G262</f>
        <v>0.15</v>
      </c>
      <c r="W20" s="42">
        <f t="shared" si="6"/>
        <v>15</v>
      </c>
      <c r="X20" s="42">
        <f t="shared" si="7"/>
        <v>115</v>
      </c>
      <c r="Z20" s="48">
        <f>L260</f>
        <v>0</v>
      </c>
      <c r="AA20" s="42">
        <f t="shared" si="8"/>
        <v>0</v>
      </c>
      <c r="AB20" s="42" t="e">
        <f t="shared" si="9"/>
        <v>#DIV/0!</v>
      </c>
      <c r="AC20" s="21"/>
      <c r="AG20" s="4"/>
    </row>
    <row r="21" spans="1:33" s="40" customFormat="1" ht="27.75" customHeight="1" x14ac:dyDescent="0.25">
      <c r="A21" s="394" t="s">
        <v>40</v>
      </c>
      <c r="B21" s="395"/>
      <c r="C21" s="395"/>
      <c r="D21" s="395"/>
      <c r="E21" s="395"/>
      <c r="F21" s="395"/>
      <c r="G21" s="396"/>
      <c r="H21" s="397"/>
      <c r="I21" s="398"/>
      <c r="J21" s="399"/>
      <c r="K21" s="400"/>
      <c r="L21" s="64"/>
      <c r="M21" s="64"/>
      <c r="N21" s="64"/>
      <c r="O21" s="64"/>
      <c r="P21" s="65">
        <f>SUM(P22:P32)</f>
        <v>0</v>
      </c>
      <c r="Q21" s="66" t="e">
        <f>SUM(Q22:Q32)</f>
        <v>#DIV/0!</v>
      </c>
      <c r="R21" s="14"/>
      <c r="S21" s="67"/>
      <c r="T21" s="68"/>
      <c r="U21" s="69"/>
      <c r="V21" s="70"/>
      <c r="W21" s="68"/>
      <c r="X21" s="71"/>
      <c r="Y21" s="14"/>
      <c r="Z21" s="72"/>
      <c r="AA21" s="68">
        <f>SUM(AA22:AA32)</f>
        <v>0</v>
      </c>
      <c r="AB21" s="68" t="e">
        <f>SUM(AB22:AB32)</f>
        <v>#DIV/0!</v>
      </c>
      <c r="AC21" s="21"/>
      <c r="AG21" s="4"/>
    </row>
    <row r="22" spans="1:33" s="40" customFormat="1" ht="27.75" customHeight="1" x14ac:dyDescent="0.25">
      <c r="A22" s="47" t="s">
        <v>26</v>
      </c>
      <c r="B22" s="584" t="s">
        <v>41</v>
      </c>
      <c r="C22" s="585"/>
      <c r="D22" s="585"/>
      <c r="E22" s="585"/>
      <c r="F22" s="586"/>
      <c r="G22" s="31"/>
      <c r="H22" s="49">
        <v>14</v>
      </c>
      <c r="I22" s="33">
        <v>30</v>
      </c>
      <c r="J22" s="34"/>
      <c r="K22" s="73">
        <f t="shared" ref="K22:K27" si="10">I22*J22</f>
        <v>0</v>
      </c>
      <c r="L22" s="636"/>
      <c r="M22" s="637"/>
      <c r="N22" s="36"/>
      <c r="O22" s="37">
        <f t="shared" ref="O22:O32" si="11">H22</f>
        <v>14</v>
      </c>
      <c r="P22" s="38">
        <f t="shared" si="2"/>
        <v>0</v>
      </c>
      <c r="Q22" s="39" t="e">
        <f t="shared" si="3"/>
        <v>#DIV/0!</v>
      </c>
      <c r="S22" s="41">
        <f>G261</f>
        <v>0</v>
      </c>
      <c r="T22" s="42">
        <f t="shared" si="4"/>
        <v>0</v>
      </c>
      <c r="U22" s="43">
        <f t="shared" si="5"/>
        <v>30</v>
      </c>
      <c r="V22" s="41">
        <f>G262</f>
        <v>0.15</v>
      </c>
      <c r="W22" s="42">
        <f t="shared" si="6"/>
        <v>4.5</v>
      </c>
      <c r="X22" s="42">
        <f t="shared" si="7"/>
        <v>34.5</v>
      </c>
      <c r="Z22" s="48">
        <f>L260</f>
        <v>0</v>
      </c>
      <c r="AA22" s="42">
        <f t="shared" si="8"/>
        <v>0</v>
      </c>
      <c r="AB22" s="42" t="e">
        <f t="shared" si="9"/>
        <v>#DIV/0!</v>
      </c>
      <c r="AC22" s="21"/>
      <c r="AG22" s="4"/>
    </row>
    <row r="23" spans="1:33" s="40" customFormat="1" ht="27.75" customHeight="1" x14ac:dyDescent="0.25">
      <c r="A23" s="47" t="s">
        <v>26</v>
      </c>
      <c r="B23" s="560" t="s">
        <v>42</v>
      </c>
      <c r="C23" s="561"/>
      <c r="D23" s="561"/>
      <c r="E23" s="561"/>
      <c r="F23" s="562"/>
      <c r="G23" s="31"/>
      <c r="H23" s="32">
        <v>15</v>
      </c>
      <c r="I23" s="33">
        <v>35</v>
      </c>
      <c r="J23" s="34"/>
      <c r="K23" s="73">
        <f t="shared" si="10"/>
        <v>0</v>
      </c>
      <c r="L23" s="636"/>
      <c r="M23" s="637"/>
      <c r="N23" s="36"/>
      <c r="O23" s="37">
        <f t="shared" si="11"/>
        <v>15</v>
      </c>
      <c r="P23" s="38">
        <f t="shared" si="2"/>
        <v>0</v>
      </c>
      <c r="Q23" s="39" t="e">
        <f t="shared" si="3"/>
        <v>#DIV/0!</v>
      </c>
      <c r="S23" s="41">
        <f>G261</f>
        <v>0</v>
      </c>
      <c r="T23" s="42">
        <f t="shared" si="4"/>
        <v>0</v>
      </c>
      <c r="U23" s="43">
        <f t="shared" si="5"/>
        <v>35</v>
      </c>
      <c r="V23" s="41">
        <f>G262</f>
        <v>0.15</v>
      </c>
      <c r="W23" s="42">
        <f t="shared" si="6"/>
        <v>5.25</v>
      </c>
      <c r="X23" s="42">
        <f t="shared" si="7"/>
        <v>40.25</v>
      </c>
      <c r="Z23" s="48">
        <f>L260</f>
        <v>0</v>
      </c>
      <c r="AA23" s="42">
        <f t="shared" si="8"/>
        <v>0</v>
      </c>
      <c r="AB23" s="42" t="e">
        <f t="shared" si="9"/>
        <v>#DIV/0!</v>
      </c>
      <c r="AC23" s="21"/>
      <c r="AG23" s="4"/>
    </row>
    <row r="24" spans="1:33" s="40" customFormat="1" ht="39" customHeight="1" x14ac:dyDescent="0.25">
      <c r="A24" s="30" t="s">
        <v>22</v>
      </c>
      <c r="B24" s="560" t="s">
        <v>43</v>
      </c>
      <c r="C24" s="561"/>
      <c r="D24" s="561"/>
      <c r="E24" s="561"/>
      <c r="F24" s="562"/>
      <c r="G24" s="31"/>
      <c r="H24" s="32">
        <v>24</v>
      </c>
      <c r="I24" s="33">
        <v>50</v>
      </c>
      <c r="J24" s="34"/>
      <c r="K24" s="73">
        <f t="shared" si="10"/>
        <v>0</v>
      </c>
      <c r="L24" s="636"/>
      <c r="M24" s="637"/>
      <c r="N24" s="36"/>
      <c r="O24" s="37">
        <f t="shared" si="11"/>
        <v>24</v>
      </c>
      <c r="P24" s="38">
        <f t="shared" si="2"/>
        <v>0</v>
      </c>
      <c r="Q24" s="39" t="e">
        <f t="shared" si="3"/>
        <v>#DIV/0!</v>
      </c>
      <c r="S24" s="41">
        <f>G261</f>
        <v>0</v>
      </c>
      <c r="T24" s="42">
        <f t="shared" si="4"/>
        <v>0</v>
      </c>
      <c r="U24" s="43">
        <f t="shared" si="5"/>
        <v>50</v>
      </c>
      <c r="V24" s="41">
        <f>G262</f>
        <v>0.15</v>
      </c>
      <c r="W24" s="42">
        <f t="shared" si="6"/>
        <v>7.5</v>
      </c>
      <c r="X24" s="42">
        <f t="shared" si="7"/>
        <v>57.5</v>
      </c>
      <c r="Z24" s="48">
        <f>L260</f>
        <v>0</v>
      </c>
      <c r="AA24" s="42">
        <f t="shared" si="8"/>
        <v>0</v>
      </c>
      <c r="AB24" s="42" t="e">
        <f t="shared" si="9"/>
        <v>#DIV/0!</v>
      </c>
      <c r="AC24" s="21"/>
      <c r="AG24" s="4"/>
    </row>
    <row r="25" spans="1:33" s="40" customFormat="1" ht="37.5" customHeight="1" x14ac:dyDescent="0.25">
      <c r="A25" s="47" t="s">
        <v>26</v>
      </c>
      <c r="B25" s="560" t="s">
        <v>44</v>
      </c>
      <c r="C25" s="561"/>
      <c r="D25" s="561"/>
      <c r="E25" s="561"/>
      <c r="F25" s="562"/>
      <c r="G25" s="31"/>
      <c r="H25" s="32">
        <v>16</v>
      </c>
      <c r="I25" s="33">
        <v>40</v>
      </c>
      <c r="J25" s="34"/>
      <c r="K25" s="73">
        <f t="shared" si="10"/>
        <v>0</v>
      </c>
      <c r="L25" s="636"/>
      <c r="M25" s="637"/>
      <c r="N25" s="36"/>
      <c r="O25" s="37">
        <f t="shared" si="11"/>
        <v>16</v>
      </c>
      <c r="P25" s="38">
        <f t="shared" si="2"/>
        <v>0</v>
      </c>
      <c r="Q25" s="39" t="e">
        <f>O25*J25/Z25/1000</f>
        <v>#DIV/0!</v>
      </c>
      <c r="S25" s="41">
        <f>G261</f>
        <v>0</v>
      </c>
      <c r="T25" s="42">
        <f>I25*S25</f>
        <v>0</v>
      </c>
      <c r="U25" s="43">
        <f t="shared" si="5"/>
        <v>40</v>
      </c>
      <c r="V25" s="41">
        <f>G262</f>
        <v>0.15</v>
      </c>
      <c r="W25" s="42">
        <f t="shared" si="6"/>
        <v>6</v>
      </c>
      <c r="X25" s="42">
        <f t="shared" si="7"/>
        <v>46</v>
      </c>
      <c r="Z25" s="48">
        <f>L260</f>
        <v>0</v>
      </c>
      <c r="AA25" s="42">
        <f t="shared" si="8"/>
        <v>0</v>
      </c>
      <c r="AB25" s="51" t="e">
        <f>AA25/Z25</f>
        <v>#DIV/0!</v>
      </c>
      <c r="AC25" s="21"/>
      <c r="AG25" s="4"/>
    </row>
    <row r="26" spans="1:33" s="40" customFormat="1" ht="37.5" customHeight="1" x14ac:dyDescent="0.25">
      <c r="A26" s="47" t="s">
        <v>26</v>
      </c>
      <c r="B26" s="560" t="s">
        <v>45</v>
      </c>
      <c r="C26" s="561"/>
      <c r="D26" s="561"/>
      <c r="E26" s="561"/>
      <c r="F26" s="562"/>
      <c r="G26" s="31"/>
      <c r="H26" s="32">
        <v>17</v>
      </c>
      <c r="I26" s="33">
        <v>55</v>
      </c>
      <c r="J26" s="34"/>
      <c r="K26" s="73">
        <f t="shared" si="10"/>
        <v>0</v>
      </c>
      <c r="L26" s="74"/>
      <c r="M26" s="75"/>
      <c r="N26" s="36"/>
      <c r="O26" s="37">
        <f t="shared" si="11"/>
        <v>17</v>
      </c>
      <c r="P26" s="38">
        <f t="shared" si="2"/>
        <v>0</v>
      </c>
      <c r="Q26" s="39" t="e">
        <f>O26*J26/Z26/1000</f>
        <v>#DIV/0!</v>
      </c>
      <c r="S26" s="41">
        <f>G261</f>
        <v>0</v>
      </c>
      <c r="T26" s="42">
        <f>I26*S26</f>
        <v>0</v>
      </c>
      <c r="U26" s="43">
        <f t="shared" si="5"/>
        <v>55</v>
      </c>
      <c r="V26" s="41">
        <f>G262</f>
        <v>0.15</v>
      </c>
      <c r="W26" s="42">
        <f t="shared" si="6"/>
        <v>8.25</v>
      </c>
      <c r="X26" s="42">
        <f t="shared" si="7"/>
        <v>63.25</v>
      </c>
      <c r="Z26" s="48">
        <f>L260</f>
        <v>0</v>
      </c>
      <c r="AA26" s="42">
        <f t="shared" si="8"/>
        <v>0</v>
      </c>
      <c r="AB26" s="51" t="e">
        <f>AA26/Z26</f>
        <v>#DIV/0!</v>
      </c>
      <c r="AC26" s="21"/>
      <c r="AG26" s="4"/>
    </row>
    <row r="27" spans="1:33" s="40" customFormat="1" ht="27.75" customHeight="1" x14ac:dyDescent="0.25">
      <c r="A27" s="76" t="s">
        <v>26</v>
      </c>
      <c r="B27" s="560" t="s">
        <v>46</v>
      </c>
      <c r="C27" s="561"/>
      <c r="D27" s="561"/>
      <c r="E27" s="561"/>
      <c r="F27" s="562"/>
      <c r="G27" s="31"/>
      <c r="H27" s="32">
        <v>20</v>
      </c>
      <c r="I27" s="33">
        <v>50</v>
      </c>
      <c r="J27" s="34"/>
      <c r="K27" s="73">
        <f t="shared" si="10"/>
        <v>0</v>
      </c>
      <c r="L27" s="636"/>
      <c r="M27" s="637"/>
      <c r="N27" s="36"/>
      <c r="O27" s="37">
        <f t="shared" si="11"/>
        <v>20</v>
      </c>
      <c r="P27" s="38">
        <f t="shared" si="2"/>
        <v>0</v>
      </c>
      <c r="Q27" s="39" t="e">
        <f t="shared" si="3"/>
        <v>#DIV/0!</v>
      </c>
      <c r="S27" s="41">
        <f>G261</f>
        <v>0</v>
      </c>
      <c r="T27" s="42">
        <f t="shared" si="4"/>
        <v>0</v>
      </c>
      <c r="U27" s="43">
        <f t="shared" si="5"/>
        <v>50</v>
      </c>
      <c r="V27" s="41">
        <f>G262</f>
        <v>0.15</v>
      </c>
      <c r="W27" s="42">
        <f t="shared" si="6"/>
        <v>7.5</v>
      </c>
      <c r="X27" s="42">
        <f t="shared" si="7"/>
        <v>57.5</v>
      </c>
      <c r="Z27" s="48">
        <f>L260</f>
        <v>0</v>
      </c>
      <c r="AA27" s="42">
        <f t="shared" si="8"/>
        <v>0</v>
      </c>
      <c r="AB27" s="42" t="e">
        <f t="shared" si="9"/>
        <v>#DIV/0!</v>
      </c>
      <c r="AC27" s="21"/>
      <c r="AG27" s="4"/>
    </row>
    <row r="28" spans="1:33" s="40" customFormat="1" ht="27.75" customHeight="1" x14ac:dyDescent="0.25">
      <c r="A28" s="47" t="s">
        <v>26</v>
      </c>
      <c r="B28" s="584" t="s">
        <v>47</v>
      </c>
      <c r="C28" s="585"/>
      <c r="D28" s="585"/>
      <c r="E28" s="585"/>
      <c r="F28" s="586"/>
      <c r="G28" s="31"/>
      <c r="H28" s="49">
        <v>12</v>
      </c>
      <c r="I28" s="33">
        <v>60</v>
      </c>
      <c r="J28" s="34"/>
      <c r="K28" s="35">
        <f>J28*I28</f>
        <v>0</v>
      </c>
      <c r="L28" s="574"/>
      <c r="M28" s="575"/>
      <c r="N28" s="36"/>
      <c r="O28" s="37">
        <f t="shared" si="11"/>
        <v>12</v>
      </c>
      <c r="P28" s="38">
        <f t="shared" si="2"/>
        <v>0</v>
      </c>
      <c r="Q28" s="39" t="e">
        <f>O28*J28/Z28/1000</f>
        <v>#DIV/0!</v>
      </c>
      <c r="S28" s="41">
        <f>G261</f>
        <v>0</v>
      </c>
      <c r="T28" s="42">
        <f>I28*S28</f>
        <v>0</v>
      </c>
      <c r="U28" s="43">
        <f t="shared" si="5"/>
        <v>60</v>
      </c>
      <c r="V28" s="41">
        <f>G262</f>
        <v>0.15</v>
      </c>
      <c r="W28" s="42">
        <f t="shared" si="6"/>
        <v>9</v>
      </c>
      <c r="X28" s="42">
        <f t="shared" si="7"/>
        <v>69</v>
      </c>
      <c r="Z28" s="48">
        <f>L260</f>
        <v>0</v>
      </c>
      <c r="AA28" s="42">
        <f t="shared" si="8"/>
        <v>0</v>
      </c>
      <c r="AB28" s="51" t="e">
        <f>AA28/Z28</f>
        <v>#DIV/0!</v>
      </c>
      <c r="AC28" s="21"/>
      <c r="AG28" s="4"/>
    </row>
    <row r="29" spans="1:33" s="40" customFormat="1" ht="27.75" customHeight="1" x14ac:dyDescent="0.25">
      <c r="A29" s="47" t="s">
        <v>26</v>
      </c>
      <c r="B29" s="584" t="s">
        <v>48</v>
      </c>
      <c r="C29" s="585"/>
      <c r="D29" s="585"/>
      <c r="E29" s="585"/>
      <c r="F29" s="586"/>
      <c r="G29" s="31"/>
      <c r="H29" s="49">
        <v>16</v>
      </c>
      <c r="I29" s="33">
        <v>35</v>
      </c>
      <c r="J29" s="34"/>
      <c r="K29" s="35">
        <f>J29*I29</f>
        <v>0</v>
      </c>
      <c r="L29" s="53"/>
      <c r="M29" s="54"/>
      <c r="N29" s="36"/>
      <c r="O29" s="37">
        <f t="shared" si="11"/>
        <v>16</v>
      </c>
      <c r="P29" s="38">
        <f t="shared" si="2"/>
        <v>0</v>
      </c>
      <c r="Q29" s="39" t="e">
        <f>O29*J29/Z29/1000</f>
        <v>#DIV/0!</v>
      </c>
      <c r="S29" s="41">
        <f>G261</f>
        <v>0</v>
      </c>
      <c r="T29" s="42">
        <f>I29*S29</f>
        <v>0</v>
      </c>
      <c r="U29" s="43">
        <f t="shared" si="5"/>
        <v>35</v>
      </c>
      <c r="V29" s="41">
        <f>G262</f>
        <v>0.15</v>
      </c>
      <c r="W29" s="42">
        <f t="shared" si="6"/>
        <v>5.25</v>
      </c>
      <c r="X29" s="42">
        <f t="shared" si="7"/>
        <v>40.25</v>
      </c>
      <c r="Z29" s="48">
        <f>L260</f>
        <v>0</v>
      </c>
      <c r="AA29" s="42">
        <f t="shared" si="8"/>
        <v>0</v>
      </c>
      <c r="AB29" s="51" t="e">
        <f>AA29/Z29</f>
        <v>#DIV/0!</v>
      </c>
      <c r="AC29" s="21"/>
      <c r="AG29" s="4"/>
    </row>
    <row r="30" spans="1:33" s="40" customFormat="1" ht="47.25" customHeight="1" x14ac:dyDescent="0.25">
      <c r="A30" s="77" t="s">
        <v>22</v>
      </c>
      <c r="B30" s="583" t="s">
        <v>49</v>
      </c>
      <c r="C30" s="572"/>
      <c r="D30" s="572"/>
      <c r="E30" s="572"/>
      <c r="F30" s="573"/>
      <c r="G30" s="78" t="s">
        <v>50</v>
      </c>
      <c r="H30" s="79">
        <v>25</v>
      </c>
      <c r="I30" s="33">
        <v>150</v>
      </c>
      <c r="J30" s="34"/>
      <c r="K30" s="73">
        <f>I30*J30</f>
        <v>0</v>
      </c>
      <c r="L30" s="74"/>
      <c r="M30" s="75"/>
      <c r="N30" s="36"/>
      <c r="O30" s="37">
        <f>H30</f>
        <v>25</v>
      </c>
      <c r="P30" s="38">
        <f>O30*J30/1000</f>
        <v>0</v>
      </c>
      <c r="Q30" s="39" t="e">
        <f>O30*J30/Z30/1000</f>
        <v>#DIV/0!</v>
      </c>
      <c r="S30" s="41">
        <f>G261</f>
        <v>0</v>
      </c>
      <c r="T30" s="42">
        <f>I30*S30</f>
        <v>0</v>
      </c>
      <c r="U30" s="43">
        <f>I30-T30</f>
        <v>150</v>
      </c>
      <c r="V30" s="41">
        <f>G262</f>
        <v>0.15</v>
      </c>
      <c r="W30" s="42">
        <f>U30*V30</f>
        <v>22.5</v>
      </c>
      <c r="X30" s="42">
        <f>U30+W30</f>
        <v>172.5</v>
      </c>
      <c r="Z30" s="48">
        <f>L260</f>
        <v>0</v>
      </c>
      <c r="AA30" s="42">
        <f>X30*J30</f>
        <v>0</v>
      </c>
      <c r="AB30" s="42" t="e">
        <f t="shared" si="9"/>
        <v>#DIV/0!</v>
      </c>
      <c r="AC30" s="21"/>
      <c r="AG30" s="4"/>
    </row>
    <row r="31" spans="1:33" s="40" customFormat="1" ht="40.5" customHeight="1" x14ac:dyDescent="0.25">
      <c r="A31" s="80" t="s">
        <v>26</v>
      </c>
      <c r="B31" s="638" t="s">
        <v>51</v>
      </c>
      <c r="C31" s="639"/>
      <c r="D31" s="639"/>
      <c r="E31" s="639"/>
      <c r="F31" s="640"/>
      <c r="G31" s="31"/>
      <c r="H31" s="49">
        <v>55</v>
      </c>
      <c r="I31" s="33">
        <v>95</v>
      </c>
      <c r="J31" s="34"/>
      <c r="K31" s="73">
        <f>I31*J31</f>
        <v>0</v>
      </c>
      <c r="L31" s="74"/>
      <c r="M31" s="75"/>
      <c r="N31" s="36"/>
      <c r="O31" s="37">
        <f>H31</f>
        <v>55</v>
      </c>
      <c r="P31" s="38">
        <f>O31*J31/1000</f>
        <v>0</v>
      </c>
      <c r="Q31" s="39" t="e">
        <f>O31*J31/Z31/1000</f>
        <v>#DIV/0!</v>
      </c>
      <c r="S31" s="41">
        <f>G261</f>
        <v>0</v>
      </c>
      <c r="T31" s="42">
        <f>I31*S31</f>
        <v>0</v>
      </c>
      <c r="U31" s="43">
        <f>I31-T31</f>
        <v>95</v>
      </c>
      <c r="V31" s="41">
        <f>G262</f>
        <v>0.15</v>
      </c>
      <c r="W31" s="42">
        <f>U31*V31</f>
        <v>14.25</v>
      </c>
      <c r="X31" s="42">
        <f>U31+W31</f>
        <v>109.25</v>
      </c>
      <c r="Z31" s="48">
        <f>L260</f>
        <v>0</v>
      </c>
      <c r="AA31" s="42">
        <f>X31*J31</f>
        <v>0</v>
      </c>
      <c r="AB31" s="42" t="e">
        <f t="shared" si="9"/>
        <v>#DIV/0!</v>
      </c>
      <c r="AC31" s="21"/>
      <c r="AG31" s="4"/>
    </row>
    <row r="32" spans="1:33" s="40" customFormat="1" ht="43.5" customHeight="1" x14ac:dyDescent="0.25">
      <c r="A32" s="47" t="s">
        <v>26</v>
      </c>
      <c r="B32" s="638" t="s">
        <v>52</v>
      </c>
      <c r="C32" s="639"/>
      <c r="D32" s="639"/>
      <c r="E32" s="639"/>
      <c r="F32" s="640"/>
      <c r="G32" s="31"/>
      <c r="H32" s="81">
        <v>30</v>
      </c>
      <c r="I32" s="33">
        <v>70</v>
      </c>
      <c r="J32" s="34"/>
      <c r="K32" s="73">
        <f>I32*J32</f>
        <v>0</v>
      </c>
      <c r="L32" s="636"/>
      <c r="M32" s="637"/>
      <c r="N32" s="36"/>
      <c r="O32" s="37">
        <f t="shared" si="11"/>
        <v>30</v>
      </c>
      <c r="P32" s="38">
        <f t="shared" si="2"/>
        <v>0</v>
      </c>
      <c r="Q32" s="39" t="e">
        <f t="shared" si="3"/>
        <v>#DIV/0!</v>
      </c>
      <c r="S32" s="41">
        <f>G261</f>
        <v>0</v>
      </c>
      <c r="T32" s="42">
        <f t="shared" si="4"/>
        <v>0</v>
      </c>
      <c r="U32" s="43">
        <f t="shared" si="5"/>
        <v>70</v>
      </c>
      <c r="V32" s="41">
        <f>G262</f>
        <v>0.15</v>
      </c>
      <c r="W32" s="42">
        <f t="shared" si="6"/>
        <v>10.5</v>
      </c>
      <c r="X32" s="42">
        <f t="shared" si="7"/>
        <v>80.5</v>
      </c>
      <c r="Z32" s="48">
        <f>L260</f>
        <v>0</v>
      </c>
      <c r="AA32" s="42">
        <f t="shared" si="8"/>
        <v>0</v>
      </c>
      <c r="AB32" s="42" t="e">
        <f>AA32/Z32</f>
        <v>#DIV/0!</v>
      </c>
      <c r="AC32" s="21"/>
      <c r="AG32" s="4"/>
    </row>
    <row r="33" spans="1:33" s="14" customFormat="1" ht="27.75" customHeight="1" x14ac:dyDescent="0.25">
      <c r="A33" s="394" t="s">
        <v>53</v>
      </c>
      <c r="B33" s="395"/>
      <c r="C33" s="395"/>
      <c r="D33" s="395"/>
      <c r="E33" s="395"/>
      <c r="F33" s="395"/>
      <c r="G33" s="396"/>
      <c r="H33" s="397"/>
      <c r="I33" s="398"/>
      <c r="J33" s="399"/>
      <c r="K33" s="400"/>
      <c r="L33" s="64"/>
      <c r="M33" s="64"/>
      <c r="N33" s="64"/>
      <c r="O33" s="64"/>
      <c r="P33" s="65">
        <f>SUM(P34:P46)</f>
        <v>0</v>
      </c>
      <c r="Q33" s="66" t="e">
        <f>SUM(Q34:Q46)</f>
        <v>#DIV/0!</v>
      </c>
      <c r="S33" s="67"/>
      <c r="T33" s="68"/>
      <c r="U33" s="69"/>
      <c r="V33" s="70"/>
      <c r="W33" s="68"/>
      <c r="X33" s="71"/>
      <c r="Z33" s="72"/>
      <c r="AA33" s="68">
        <f>SUM(AA34:AA46)</f>
        <v>0</v>
      </c>
      <c r="AB33" s="68" t="e">
        <f>SUM(AB34:AB46)</f>
        <v>#DIV/0!</v>
      </c>
      <c r="AC33" s="21"/>
      <c r="AG33" s="4"/>
    </row>
    <row r="34" spans="1:33" s="40" customFormat="1" ht="27.75" customHeight="1" x14ac:dyDescent="0.25">
      <c r="A34" s="47" t="s">
        <v>26</v>
      </c>
      <c r="B34" s="584" t="s">
        <v>54</v>
      </c>
      <c r="C34" s="585"/>
      <c r="D34" s="585"/>
      <c r="E34" s="585"/>
      <c r="F34" s="586"/>
      <c r="G34" s="31"/>
      <c r="H34" s="49">
        <v>17</v>
      </c>
      <c r="I34" s="33">
        <v>30</v>
      </c>
      <c r="J34" s="34"/>
      <c r="K34" s="73">
        <f>I34*J34</f>
        <v>0</v>
      </c>
      <c r="L34" s="574"/>
      <c r="M34" s="575"/>
      <c r="N34" s="36"/>
      <c r="O34" s="37">
        <f>H34</f>
        <v>17</v>
      </c>
      <c r="P34" s="38">
        <f t="shared" si="2"/>
        <v>0</v>
      </c>
      <c r="Q34" s="39" t="e">
        <f t="shared" si="3"/>
        <v>#DIV/0!</v>
      </c>
      <c r="S34" s="41">
        <f>G261</f>
        <v>0</v>
      </c>
      <c r="T34" s="42">
        <f t="shared" si="4"/>
        <v>0</v>
      </c>
      <c r="U34" s="43">
        <f t="shared" si="5"/>
        <v>30</v>
      </c>
      <c r="V34" s="41">
        <f>G262</f>
        <v>0.15</v>
      </c>
      <c r="W34" s="42">
        <f t="shared" si="6"/>
        <v>4.5</v>
      </c>
      <c r="X34" s="42">
        <f t="shared" si="7"/>
        <v>34.5</v>
      </c>
      <c r="Z34" s="48">
        <f>L260</f>
        <v>0</v>
      </c>
      <c r="AA34" s="42">
        <f t="shared" si="8"/>
        <v>0</v>
      </c>
      <c r="AB34" s="42" t="e">
        <f t="shared" ref="AB34:AB46" si="12">AA34/Z34</f>
        <v>#DIV/0!</v>
      </c>
      <c r="AC34" s="21"/>
      <c r="AG34" s="4"/>
    </row>
    <row r="35" spans="1:33" s="40" customFormat="1" ht="27.75" customHeight="1" x14ac:dyDescent="0.25">
      <c r="A35" s="47" t="s">
        <v>26</v>
      </c>
      <c r="B35" s="584" t="s">
        <v>55</v>
      </c>
      <c r="C35" s="585"/>
      <c r="D35" s="585"/>
      <c r="E35" s="585"/>
      <c r="F35" s="586"/>
      <c r="G35" s="31"/>
      <c r="H35" s="49">
        <v>17</v>
      </c>
      <c r="I35" s="33">
        <v>30</v>
      </c>
      <c r="J35" s="34"/>
      <c r="K35" s="73">
        <f>I35*J35</f>
        <v>0</v>
      </c>
      <c r="L35" s="574"/>
      <c r="M35" s="575"/>
      <c r="N35" s="36"/>
      <c r="O35" s="37">
        <f t="shared" ref="O35:O46" si="13">H35</f>
        <v>17</v>
      </c>
      <c r="P35" s="38">
        <f t="shared" si="2"/>
        <v>0</v>
      </c>
      <c r="Q35" s="39" t="e">
        <f t="shared" si="3"/>
        <v>#DIV/0!</v>
      </c>
      <c r="S35" s="41">
        <f>G261</f>
        <v>0</v>
      </c>
      <c r="T35" s="42">
        <f t="shared" si="4"/>
        <v>0</v>
      </c>
      <c r="U35" s="43">
        <f t="shared" si="5"/>
        <v>30</v>
      </c>
      <c r="V35" s="41">
        <f>G262</f>
        <v>0.15</v>
      </c>
      <c r="W35" s="42">
        <f t="shared" si="6"/>
        <v>4.5</v>
      </c>
      <c r="X35" s="42">
        <f t="shared" si="7"/>
        <v>34.5</v>
      </c>
      <c r="Z35" s="48">
        <f>L260</f>
        <v>0</v>
      </c>
      <c r="AA35" s="42">
        <f t="shared" si="8"/>
        <v>0</v>
      </c>
      <c r="AB35" s="42" t="e">
        <f t="shared" si="12"/>
        <v>#DIV/0!</v>
      </c>
      <c r="AC35" s="21"/>
      <c r="AG35" s="4"/>
    </row>
    <row r="36" spans="1:33" s="40" customFormat="1" ht="41.25" customHeight="1" x14ac:dyDescent="0.25">
      <c r="A36" s="47" t="s">
        <v>26</v>
      </c>
      <c r="B36" s="584" t="s">
        <v>56</v>
      </c>
      <c r="C36" s="585"/>
      <c r="D36" s="585"/>
      <c r="E36" s="585"/>
      <c r="F36" s="586"/>
      <c r="G36" s="31"/>
      <c r="H36" s="49">
        <v>30</v>
      </c>
      <c r="I36" s="33">
        <v>45</v>
      </c>
      <c r="J36" s="34"/>
      <c r="K36" s="73">
        <f>I36*J36</f>
        <v>0</v>
      </c>
      <c r="L36" s="574"/>
      <c r="M36" s="575"/>
      <c r="N36" s="82"/>
      <c r="O36" s="37">
        <f t="shared" si="13"/>
        <v>30</v>
      </c>
      <c r="P36" s="38">
        <f t="shared" si="2"/>
        <v>0</v>
      </c>
      <c r="Q36" s="39" t="e">
        <f t="shared" si="3"/>
        <v>#DIV/0!</v>
      </c>
      <c r="S36" s="41">
        <f>G261</f>
        <v>0</v>
      </c>
      <c r="T36" s="42">
        <f t="shared" si="4"/>
        <v>0</v>
      </c>
      <c r="U36" s="43">
        <f t="shared" si="5"/>
        <v>45</v>
      </c>
      <c r="V36" s="41">
        <f>G262</f>
        <v>0.15</v>
      </c>
      <c r="W36" s="42">
        <f t="shared" si="6"/>
        <v>6.75</v>
      </c>
      <c r="X36" s="42">
        <f t="shared" si="7"/>
        <v>51.75</v>
      </c>
      <c r="Z36" s="48">
        <f>L260</f>
        <v>0</v>
      </c>
      <c r="AA36" s="42">
        <f t="shared" si="8"/>
        <v>0</v>
      </c>
      <c r="AB36" s="42" t="e">
        <f t="shared" si="12"/>
        <v>#DIV/0!</v>
      </c>
      <c r="AC36" s="21"/>
      <c r="AG36" s="4"/>
    </row>
    <row r="37" spans="1:33" s="40" customFormat="1" ht="27.75" customHeight="1" x14ac:dyDescent="0.25">
      <c r="A37" s="47" t="s">
        <v>26</v>
      </c>
      <c r="B37" s="584" t="s">
        <v>57</v>
      </c>
      <c r="C37" s="585"/>
      <c r="D37" s="585"/>
      <c r="E37" s="585"/>
      <c r="F37" s="586"/>
      <c r="G37" s="31" t="s">
        <v>58</v>
      </c>
      <c r="H37" s="49">
        <v>20</v>
      </c>
      <c r="I37" s="33">
        <v>40</v>
      </c>
      <c r="J37" s="34"/>
      <c r="K37" s="73">
        <f t="shared" ref="K37:K45" si="14">J37*I37</f>
        <v>0</v>
      </c>
      <c r="L37" s="636"/>
      <c r="M37" s="637"/>
      <c r="N37" s="36"/>
      <c r="O37" s="37">
        <f t="shared" si="13"/>
        <v>20</v>
      </c>
      <c r="P37" s="38">
        <f t="shared" si="2"/>
        <v>0</v>
      </c>
      <c r="Q37" s="39" t="e">
        <f t="shared" si="3"/>
        <v>#DIV/0!</v>
      </c>
      <c r="S37" s="41">
        <f>G261</f>
        <v>0</v>
      </c>
      <c r="T37" s="42">
        <f t="shared" si="4"/>
        <v>0</v>
      </c>
      <c r="U37" s="43">
        <f t="shared" si="5"/>
        <v>40</v>
      </c>
      <c r="V37" s="41">
        <f>G262</f>
        <v>0.15</v>
      </c>
      <c r="W37" s="42">
        <f t="shared" si="6"/>
        <v>6</v>
      </c>
      <c r="X37" s="42">
        <f t="shared" si="7"/>
        <v>46</v>
      </c>
      <c r="Z37" s="48">
        <f>L260</f>
        <v>0</v>
      </c>
      <c r="AA37" s="42">
        <f t="shared" si="8"/>
        <v>0</v>
      </c>
      <c r="AB37" s="42" t="e">
        <f t="shared" si="12"/>
        <v>#DIV/0!</v>
      </c>
      <c r="AC37" s="21"/>
      <c r="AG37" s="4"/>
    </row>
    <row r="38" spans="1:33" s="59" customFormat="1" ht="27.75" hidden="1" customHeight="1" x14ac:dyDescent="0.25">
      <c r="A38" s="83" t="s">
        <v>22</v>
      </c>
      <c r="B38" s="648" t="s">
        <v>59</v>
      </c>
      <c r="C38" s="649"/>
      <c r="D38" s="649"/>
      <c r="E38" s="649"/>
      <c r="F38" s="650"/>
      <c r="G38" s="56"/>
      <c r="H38" s="49">
        <v>20</v>
      </c>
      <c r="I38" s="33">
        <v>100</v>
      </c>
      <c r="J38" s="34"/>
      <c r="K38" s="57">
        <f t="shared" si="14"/>
        <v>0</v>
      </c>
      <c r="L38" s="662" t="s">
        <v>60</v>
      </c>
      <c r="M38" s="663"/>
      <c r="N38" s="58"/>
      <c r="O38" s="37">
        <f t="shared" si="13"/>
        <v>20</v>
      </c>
      <c r="P38" s="38">
        <f t="shared" si="2"/>
        <v>0</v>
      </c>
      <c r="Q38" s="39" t="e">
        <f t="shared" si="3"/>
        <v>#DIV/0!</v>
      </c>
      <c r="S38" s="41">
        <f>G288</f>
        <v>0</v>
      </c>
      <c r="T38" s="42">
        <f>I38*S38</f>
        <v>0</v>
      </c>
      <c r="U38" s="43">
        <f>I38-T38</f>
        <v>100</v>
      </c>
      <c r="V38" s="41">
        <f>G262</f>
        <v>0.15</v>
      </c>
      <c r="W38" s="42">
        <f>U38*V38</f>
        <v>15</v>
      </c>
      <c r="X38" s="42">
        <f>U38+W38</f>
        <v>115</v>
      </c>
      <c r="Z38" s="48">
        <f>L260</f>
        <v>0</v>
      </c>
      <c r="AA38" s="42">
        <f>X38*J38</f>
        <v>0</v>
      </c>
      <c r="AB38" s="42" t="e">
        <f>AA38/Z38</f>
        <v>#DIV/0!</v>
      </c>
      <c r="AC38" s="21"/>
      <c r="AG38" s="60"/>
    </row>
    <row r="39" spans="1:33" s="59" customFormat="1" ht="27.75" customHeight="1" x14ac:dyDescent="0.25">
      <c r="A39" s="55" t="s">
        <v>22</v>
      </c>
      <c r="B39" s="648" t="s">
        <v>61</v>
      </c>
      <c r="C39" s="649"/>
      <c r="D39" s="649"/>
      <c r="E39" s="649"/>
      <c r="F39" s="650"/>
      <c r="G39" s="56"/>
      <c r="H39" s="49">
        <v>30</v>
      </c>
      <c r="I39" s="33">
        <v>70</v>
      </c>
      <c r="J39" s="34"/>
      <c r="K39" s="57">
        <f t="shared" si="14"/>
        <v>0</v>
      </c>
      <c r="L39" s="84"/>
      <c r="M39" s="85"/>
      <c r="N39" s="58"/>
      <c r="O39" s="37">
        <f t="shared" si="13"/>
        <v>30</v>
      </c>
      <c r="P39" s="38">
        <f t="shared" si="2"/>
        <v>0</v>
      </c>
      <c r="Q39" s="39" t="e">
        <f t="shared" si="3"/>
        <v>#DIV/0!</v>
      </c>
      <c r="S39" s="41">
        <f>G288</f>
        <v>0</v>
      </c>
      <c r="T39" s="42">
        <f>I39*S39</f>
        <v>0</v>
      </c>
      <c r="U39" s="43">
        <f>I39-T39</f>
        <v>70</v>
      </c>
      <c r="V39" s="41">
        <f>G262</f>
        <v>0.15</v>
      </c>
      <c r="W39" s="42">
        <f>U39*V39</f>
        <v>10.5</v>
      </c>
      <c r="X39" s="42">
        <f>U39+W39</f>
        <v>80.5</v>
      </c>
      <c r="Z39" s="48">
        <f>L260</f>
        <v>0</v>
      </c>
      <c r="AA39" s="42">
        <f>X39*J39</f>
        <v>0</v>
      </c>
      <c r="AB39" s="42" t="e">
        <f>AA39/Z39</f>
        <v>#DIV/0!</v>
      </c>
      <c r="AC39" s="21"/>
      <c r="AG39" s="60"/>
    </row>
    <row r="40" spans="1:33" s="40" customFormat="1" ht="27.75" customHeight="1" x14ac:dyDescent="0.25">
      <c r="A40" s="30" t="s">
        <v>22</v>
      </c>
      <c r="B40" s="648" t="s">
        <v>62</v>
      </c>
      <c r="C40" s="649"/>
      <c r="D40" s="649"/>
      <c r="E40" s="649"/>
      <c r="F40" s="650"/>
      <c r="G40" s="31"/>
      <c r="H40" s="49">
        <v>35</v>
      </c>
      <c r="I40" s="33">
        <v>130</v>
      </c>
      <c r="J40" s="34"/>
      <c r="K40" s="35">
        <f t="shared" si="14"/>
        <v>0</v>
      </c>
      <c r="L40" s="61"/>
      <c r="M40" s="62"/>
      <c r="N40" s="36"/>
      <c r="O40" s="37">
        <f t="shared" si="13"/>
        <v>35</v>
      </c>
      <c r="P40" s="38">
        <f t="shared" si="2"/>
        <v>0</v>
      </c>
      <c r="Q40" s="39" t="e">
        <f t="shared" si="3"/>
        <v>#DIV/0!</v>
      </c>
      <c r="S40" s="41">
        <f>G261</f>
        <v>0</v>
      </c>
      <c r="T40" s="42">
        <f t="shared" si="4"/>
        <v>0</v>
      </c>
      <c r="U40" s="43">
        <f t="shared" si="5"/>
        <v>130</v>
      </c>
      <c r="V40" s="41">
        <f>G262</f>
        <v>0.15</v>
      </c>
      <c r="W40" s="42">
        <f t="shared" si="6"/>
        <v>19.5</v>
      </c>
      <c r="X40" s="42">
        <f t="shared" si="7"/>
        <v>149.5</v>
      </c>
      <c r="Z40" s="48">
        <f>L260</f>
        <v>0</v>
      </c>
      <c r="AA40" s="42">
        <f t="shared" si="8"/>
        <v>0</v>
      </c>
      <c r="AB40" s="42" t="e">
        <f t="shared" si="12"/>
        <v>#DIV/0!</v>
      </c>
      <c r="AC40" s="21"/>
      <c r="AG40" s="4"/>
    </row>
    <row r="41" spans="1:33" s="40" customFormat="1" ht="27.75" customHeight="1" x14ac:dyDescent="0.25">
      <c r="A41" s="47" t="s">
        <v>26</v>
      </c>
      <c r="B41" s="584" t="s">
        <v>63</v>
      </c>
      <c r="C41" s="585"/>
      <c r="D41" s="585"/>
      <c r="E41" s="585"/>
      <c r="F41" s="586"/>
      <c r="G41" s="31" t="s">
        <v>64</v>
      </c>
      <c r="H41" s="49">
        <v>16</v>
      </c>
      <c r="I41" s="33">
        <v>50</v>
      </c>
      <c r="J41" s="34"/>
      <c r="K41" s="73">
        <f t="shared" si="14"/>
        <v>0</v>
      </c>
      <c r="L41" s="636"/>
      <c r="M41" s="637"/>
      <c r="N41" s="36"/>
      <c r="O41" s="37">
        <f t="shared" si="13"/>
        <v>16</v>
      </c>
      <c r="P41" s="38">
        <f t="shared" si="2"/>
        <v>0</v>
      </c>
      <c r="Q41" s="39" t="e">
        <f t="shared" si="3"/>
        <v>#DIV/0!</v>
      </c>
      <c r="S41" s="41">
        <f>G261</f>
        <v>0</v>
      </c>
      <c r="T41" s="42">
        <f t="shared" si="4"/>
        <v>0</v>
      </c>
      <c r="U41" s="43">
        <f t="shared" si="5"/>
        <v>50</v>
      </c>
      <c r="V41" s="41">
        <f>G262</f>
        <v>0.15</v>
      </c>
      <c r="W41" s="42">
        <f t="shared" si="6"/>
        <v>7.5</v>
      </c>
      <c r="X41" s="42">
        <f t="shared" si="7"/>
        <v>57.5</v>
      </c>
      <c r="Z41" s="48">
        <f>L260</f>
        <v>0</v>
      </c>
      <c r="AA41" s="42">
        <f t="shared" si="8"/>
        <v>0</v>
      </c>
      <c r="AB41" s="42" t="e">
        <f t="shared" si="12"/>
        <v>#DIV/0!</v>
      </c>
      <c r="AC41" s="21"/>
      <c r="AG41" s="4"/>
    </row>
    <row r="42" spans="1:33" s="86" customFormat="1" ht="27.75" customHeight="1" x14ac:dyDescent="0.25">
      <c r="A42" s="47" t="s">
        <v>26</v>
      </c>
      <c r="B42" s="560" t="s">
        <v>65</v>
      </c>
      <c r="C42" s="561"/>
      <c r="D42" s="561"/>
      <c r="E42" s="561"/>
      <c r="F42" s="562"/>
      <c r="G42" s="31" t="s">
        <v>66</v>
      </c>
      <c r="H42" s="32">
        <v>16</v>
      </c>
      <c r="I42" s="33">
        <v>35</v>
      </c>
      <c r="J42" s="34"/>
      <c r="K42" s="35">
        <f>J42*I42</f>
        <v>0</v>
      </c>
      <c r="L42" s="574"/>
      <c r="M42" s="575"/>
      <c r="N42" s="36"/>
      <c r="O42" s="37">
        <f>H42</f>
        <v>16</v>
      </c>
      <c r="P42" s="38">
        <f t="shared" si="2"/>
        <v>0</v>
      </c>
      <c r="Q42" s="39" t="e">
        <f>P42/Z42</f>
        <v>#DIV/0!</v>
      </c>
      <c r="R42" s="40"/>
      <c r="S42" s="41">
        <f>G261</f>
        <v>0</v>
      </c>
      <c r="T42" s="42">
        <f t="shared" si="4"/>
        <v>0</v>
      </c>
      <c r="U42" s="43">
        <f t="shared" si="5"/>
        <v>35</v>
      </c>
      <c r="V42" s="41">
        <f>G262</f>
        <v>0.15</v>
      </c>
      <c r="W42" s="42">
        <f t="shared" si="6"/>
        <v>5.25</v>
      </c>
      <c r="X42" s="42">
        <f t="shared" si="7"/>
        <v>40.25</v>
      </c>
      <c r="Y42" s="40"/>
      <c r="Z42" s="48">
        <f>L260</f>
        <v>0</v>
      </c>
      <c r="AA42" s="42">
        <f t="shared" si="8"/>
        <v>0</v>
      </c>
      <c r="AB42" s="42" t="e">
        <f t="shared" si="12"/>
        <v>#DIV/0!</v>
      </c>
      <c r="AG42" s="4"/>
    </row>
    <row r="43" spans="1:33" s="40" customFormat="1" ht="27.75" customHeight="1" x14ac:dyDescent="0.25">
      <c r="A43" s="30" t="s">
        <v>22</v>
      </c>
      <c r="B43" s="584" t="s">
        <v>67</v>
      </c>
      <c r="C43" s="639"/>
      <c r="D43" s="639"/>
      <c r="E43" s="639"/>
      <c r="F43" s="640"/>
      <c r="G43" s="31"/>
      <c r="H43" s="49">
        <v>20</v>
      </c>
      <c r="I43" s="33">
        <v>60</v>
      </c>
      <c r="J43" s="34"/>
      <c r="K43" s="73">
        <f>J43*I43</f>
        <v>0</v>
      </c>
      <c r="L43" s="636"/>
      <c r="M43" s="637"/>
      <c r="N43" s="36"/>
      <c r="O43" s="37">
        <f t="shared" si="13"/>
        <v>20</v>
      </c>
      <c r="P43" s="38">
        <f t="shared" si="2"/>
        <v>0</v>
      </c>
      <c r="Q43" s="39" t="e">
        <f t="shared" si="3"/>
        <v>#DIV/0!</v>
      </c>
      <c r="S43" s="41">
        <f>G261</f>
        <v>0</v>
      </c>
      <c r="T43" s="42">
        <f t="shared" si="4"/>
        <v>0</v>
      </c>
      <c r="U43" s="43">
        <f t="shared" si="5"/>
        <v>60</v>
      </c>
      <c r="V43" s="41">
        <f>G262</f>
        <v>0.15</v>
      </c>
      <c r="W43" s="42">
        <f t="shared" si="6"/>
        <v>9</v>
      </c>
      <c r="X43" s="42">
        <f t="shared" si="7"/>
        <v>69</v>
      </c>
      <c r="Z43" s="48">
        <f>L260</f>
        <v>0</v>
      </c>
      <c r="AA43" s="42">
        <f t="shared" si="8"/>
        <v>0</v>
      </c>
      <c r="AB43" s="42" t="e">
        <f t="shared" si="12"/>
        <v>#DIV/0!</v>
      </c>
      <c r="AC43" s="21"/>
      <c r="AG43" s="4"/>
    </row>
    <row r="44" spans="1:33" s="40" customFormat="1" ht="49.5" customHeight="1" x14ac:dyDescent="0.25">
      <c r="A44" s="80" t="s">
        <v>26</v>
      </c>
      <c r="B44" s="659" t="s">
        <v>68</v>
      </c>
      <c r="C44" s="660"/>
      <c r="D44" s="660"/>
      <c r="E44" s="660"/>
      <c r="F44" s="661"/>
      <c r="G44" s="31"/>
      <c r="H44" s="49">
        <v>20</v>
      </c>
      <c r="I44" s="33">
        <v>70</v>
      </c>
      <c r="J44" s="34"/>
      <c r="K44" s="73">
        <f>J44*I44</f>
        <v>0</v>
      </c>
      <c r="L44" s="74"/>
      <c r="M44" s="75"/>
      <c r="N44" s="36"/>
      <c r="O44" s="37">
        <f t="shared" si="13"/>
        <v>20</v>
      </c>
      <c r="P44" s="38">
        <f t="shared" si="2"/>
        <v>0</v>
      </c>
      <c r="Q44" s="39" t="e">
        <f t="shared" si="3"/>
        <v>#DIV/0!</v>
      </c>
      <c r="S44" s="41">
        <f>G261</f>
        <v>0</v>
      </c>
      <c r="T44" s="42">
        <f>I44*S44</f>
        <v>0</v>
      </c>
      <c r="U44" s="43">
        <f>I44-T44</f>
        <v>70</v>
      </c>
      <c r="V44" s="41">
        <f>G262</f>
        <v>0.15</v>
      </c>
      <c r="W44" s="42">
        <f>U44*V44</f>
        <v>10.5</v>
      </c>
      <c r="X44" s="42">
        <f>U44+W44</f>
        <v>80.5</v>
      </c>
      <c r="Z44" s="48">
        <f>L260</f>
        <v>0</v>
      </c>
      <c r="AA44" s="42">
        <f t="shared" si="8"/>
        <v>0</v>
      </c>
      <c r="AB44" s="42" t="e">
        <f t="shared" si="12"/>
        <v>#DIV/0!</v>
      </c>
      <c r="AC44" s="21"/>
      <c r="AG44" s="4"/>
    </row>
    <row r="45" spans="1:33" s="40" customFormat="1" ht="27.75" hidden="1" customHeight="1" x14ac:dyDescent="0.25">
      <c r="A45" s="87" t="s">
        <v>26</v>
      </c>
      <c r="B45" s="659" t="s">
        <v>69</v>
      </c>
      <c r="C45" s="660"/>
      <c r="D45" s="660"/>
      <c r="E45" s="660"/>
      <c r="F45" s="661"/>
      <c r="G45" s="31"/>
      <c r="H45" s="49">
        <v>13</v>
      </c>
      <c r="I45" s="33">
        <v>100</v>
      </c>
      <c r="J45" s="34"/>
      <c r="K45" s="73">
        <f t="shared" si="14"/>
        <v>0</v>
      </c>
      <c r="L45" s="662" t="s">
        <v>60</v>
      </c>
      <c r="M45" s="663"/>
      <c r="N45" s="36"/>
      <c r="O45" s="37">
        <f t="shared" si="13"/>
        <v>13</v>
      </c>
      <c r="P45" s="38">
        <f t="shared" si="2"/>
        <v>0</v>
      </c>
      <c r="Q45" s="39" t="e">
        <f t="shared" si="3"/>
        <v>#DIV/0!</v>
      </c>
      <c r="S45" s="41">
        <f>G261</f>
        <v>0</v>
      </c>
      <c r="T45" s="42">
        <f t="shared" si="4"/>
        <v>0</v>
      </c>
      <c r="U45" s="43">
        <f t="shared" si="5"/>
        <v>100</v>
      </c>
      <c r="V45" s="41">
        <f>G262</f>
        <v>0.15</v>
      </c>
      <c r="W45" s="42">
        <f t="shared" si="6"/>
        <v>15</v>
      </c>
      <c r="X45" s="42">
        <f t="shared" si="7"/>
        <v>115</v>
      </c>
      <c r="Z45" s="48">
        <f>L260</f>
        <v>0</v>
      </c>
      <c r="AA45" s="42">
        <f t="shared" si="8"/>
        <v>0</v>
      </c>
      <c r="AB45" s="42" t="e">
        <f t="shared" si="12"/>
        <v>#DIV/0!</v>
      </c>
      <c r="AC45" s="21"/>
      <c r="AG45" s="4"/>
    </row>
    <row r="46" spans="1:33" s="40" customFormat="1" ht="27.75" hidden="1" customHeight="1" x14ac:dyDescent="0.25">
      <c r="A46" s="87" t="s">
        <v>26</v>
      </c>
      <c r="B46" s="659" t="s">
        <v>70</v>
      </c>
      <c r="C46" s="660"/>
      <c r="D46" s="660"/>
      <c r="E46" s="660"/>
      <c r="F46" s="661"/>
      <c r="G46" s="31"/>
      <c r="H46" s="49">
        <v>20</v>
      </c>
      <c r="I46" s="33">
        <v>70</v>
      </c>
      <c r="J46" s="34"/>
      <c r="K46" s="73">
        <f>J46*I46</f>
        <v>0</v>
      </c>
      <c r="L46" s="662" t="s">
        <v>60</v>
      </c>
      <c r="M46" s="663"/>
      <c r="N46" s="36"/>
      <c r="O46" s="37">
        <f t="shared" si="13"/>
        <v>20</v>
      </c>
      <c r="P46" s="38">
        <f t="shared" si="2"/>
        <v>0</v>
      </c>
      <c r="Q46" s="39" t="e">
        <f t="shared" si="3"/>
        <v>#DIV/0!</v>
      </c>
      <c r="S46" s="41">
        <f>G261</f>
        <v>0</v>
      </c>
      <c r="T46" s="42">
        <f t="shared" si="4"/>
        <v>0</v>
      </c>
      <c r="U46" s="43">
        <f t="shared" si="5"/>
        <v>70</v>
      </c>
      <c r="V46" s="41">
        <f>G262</f>
        <v>0.15</v>
      </c>
      <c r="W46" s="42">
        <f t="shared" si="6"/>
        <v>10.5</v>
      </c>
      <c r="X46" s="42">
        <f t="shared" si="7"/>
        <v>80.5</v>
      </c>
      <c r="Z46" s="48">
        <f>L260</f>
        <v>0</v>
      </c>
      <c r="AA46" s="42">
        <f t="shared" si="8"/>
        <v>0</v>
      </c>
      <c r="AB46" s="42" t="e">
        <f t="shared" si="12"/>
        <v>#DIV/0!</v>
      </c>
      <c r="AC46" s="21"/>
      <c r="AG46" s="4"/>
    </row>
    <row r="47" spans="1:33" s="14" customFormat="1" ht="27.75" customHeight="1" x14ac:dyDescent="0.25">
      <c r="A47" s="394" t="s">
        <v>71</v>
      </c>
      <c r="B47" s="395"/>
      <c r="C47" s="395"/>
      <c r="D47" s="395"/>
      <c r="E47" s="395"/>
      <c r="F47" s="395"/>
      <c r="G47" s="396"/>
      <c r="H47" s="397"/>
      <c r="I47" s="398"/>
      <c r="J47" s="399"/>
      <c r="K47" s="400"/>
      <c r="L47" s="64"/>
      <c r="M47" s="64"/>
      <c r="N47" s="64"/>
      <c r="O47" s="64"/>
      <c r="P47" s="65">
        <f>SUM(P48:P49)</f>
        <v>0</v>
      </c>
      <c r="Q47" s="66" t="e">
        <f>SUM(Q48:Q49)</f>
        <v>#DIV/0!</v>
      </c>
      <c r="S47" s="67"/>
      <c r="T47" s="68"/>
      <c r="U47" s="69"/>
      <c r="V47" s="70"/>
      <c r="W47" s="68"/>
      <c r="X47" s="71"/>
      <c r="Z47" s="72"/>
      <c r="AA47" s="68">
        <f>SUM(AA48:AA49)</f>
        <v>0</v>
      </c>
      <c r="AB47" s="68" t="e">
        <f>SUM(AB48:AB49)</f>
        <v>#DIV/0!</v>
      </c>
      <c r="AC47" s="21"/>
      <c r="AG47" s="4"/>
    </row>
    <row r="48" spans="1:33" s="40" customFormat="1" ht="27.75" customHeight="1" x14ac:dyDescent="0.25">
      <c r="A48" s="30" t="s">
        <v>22</v>
      </c>
      <c r="B48" s="648" t="s">
        <v>72</v>
      </c>
      <c r="C48" s="649"/>
      <c r="D48" s="649"/>
      <c r="E48" s="649"/>
      <c r="F48" s="650"/>
      <c r="G48" s="31"/>
      <c r="H48" s="49">
        <v>35</v>
      </c>
      <c r="I48" s="33">
        <v>70</v>
      </c>
      <c r="J48" s="88"/>
      <c r="K48" s="89">
        <f>J48*I48</f>
        <v>0</v>
      </c>
      <c r="L48" s="636"/>
      <c r="M48" s="637"/>
      <c r="N48" s="36"/>
      <c r="O48" s="37">
        <f>H48</f>
        <v>35</v>
      </c>
      <c r="P48" s="38">
        <f t="shared" si="2"/>
        <v>0</v>
      </c>
      <c r="Q48" s="39" t="e">
        <f t="shared" si="3"/>
        <v>#DIV/0!</v>
      </c>
      <c r="S48" s="41">
        <f>G261</f>
        <v>0</v>
      </c>
      <c r="T48" s="42">
        <f t="shared" si="4"/>
        <v>0</v>
      </c>
      <c r="U48" s="43">
        <f t="shared" si="5"/>
        <v>70</v>
      </c>
      <c r="V48" s="41">
        <f>G262</f>
        <v>0.15</v>
      </c>
      <c r="W48" s="42">
        <f t="shared" si="6"/>
        <v>10.5</v>
      </c>
      <c r="X48" s="42">
        <f t="shared" si="7"/>
        <v>80.5</v>
      </c>
      <c r="Z48" s="48">
        <f>L260</f>
        <v>0</v>
      </c>
      <c r="AA48" s="42">
        <f t="shared" si="8"/>
        <v>0</v>
      </c>
      <c r="AB48" s="42" t="e">
        <f t="shared" ref="AB48:AB58" si="15">AA48/Z48</f>
        <v>#DIV/0!</v>
      </c>
      <c r="AC48" s="21"/>
      <c r="AG48" s="4"/>
    </row>
    <row r="49" spans="1:33" s="40" customFormat="1" ht="27.75" customHeight="1" x14ac:dyDescent="0.25">
      <c r="A49" s="47" t="s">
        <v>26</v>
      </c>
      <c r="B49" s="638" t="s">
        <v>73</v>
      </c>
      <c r="C49" s="639"/>
      <c r="D49" s="639"/>
      <c r="E49" s="639"/>
      <c r="F49" s="640"/>
      <c r="G49" s="31"/>
      <c r="H49" s="49">
        <v>40</v>
      </c>
      <c r="I49" s="33">
        <v>45</v>
      </c>
      <c r="J49" s="88"/>
      <c r="K49" s="89">
        <f>J49*I49</f>
        <v>0</v>
      </c>
      <c r="L49" s="636"/>
      <c r="M49" s="637"/>
      <c r="N49" s="36"/>
      <c r="O49" s="37">
        <f>H49</f>
        <v>40</v>
      </c>
      <c r="P49" s="38">
        <f t="shared" si="2"/>
        <v>0</v>
      </c>
      <c r="Q49" s="39" t="e">
        <f t="shared" si="3"/>
        <v>#DIV/0!</v>
      </c>
      <c r="S49" s="41">
        <f>G261</f>
        <v>0</v>
      </c>
      <c r="T49" s="42">
        <f t="shared" si="4"/>
        <v>0</v>
      </c>
      <c r="U49" s="43">
        <f t="shared" si="5"/>
        <v>45</v>
      </c>
      <c r="V49" s="41">
        <f>G262</f>
        <v>0.15</v>
      </c>
      <c r="W49" s="42">
        <f t="shared" si="6"/>
        <v>6.75</v>
      </c>
      <c r="X49" s="42">
        <f t="shared" si="7"/>
        <v>51.75</v>
      </c>
      <c r="Z49" s="48">
        <f>L260</f>
        <v>0</v>
      </c>
      <c r="AA49" s="42">
        <f t="shared" si="8"/>
        <v>0</v>
      </c>
      <c r="AB49" s="42" t="e">
        <f t="shared" si="15"/>
        <v>#DIV/0!</v>
      </c>
      <c r="AC49" s="21"/>
      <c r="AG49" s="4"/>
    </row>
    <row r="50" spans="1:33" s="14" customFormat="1" ht="27.75" customHeight="1" x14ac:dyDescent="0.25">
      <c r="A50" s="387" t="s">
        <v>74</v>
      </c>
      <c r="B50" s="388"/>
      <c r="C50" s="388"/>
      <c r="D50" s="388"/>
      <c r="E50" s="388"/>
      <c r="F50" s="388"/>
      <c r="G50" s="389"/>
      <c r="H50" s="401"/>
      <c r="I50" s="402"/>
      <c r="J50" s="392"/>
      <c r="K50" s="393"/>
      <c r="L50" s="516"/>
      <c r="M50" s="517"/>
      <c r="N50" s="516"/>
      <c r="O50" s="517"/>
      <c r="P50" s="12">
        <f>SUM(P51:P58)</f>
        <v>0</v>
      </c>
      <c r="Q50" s="13" t="e">
        <f>SUM(Q51:Q58)</f>
        <v>#DIV/0!</v>
      </c>
      <c r="S50" s="15"/>
      <c r="T50" s="16"/>
      <c r="U50" s="17"/>
      <c r="V50" s="18"/>
      <c r="W50" s="16"/>
      <c r="X50" s="19"/>
      <c r="Z50" s="20"/>
      <c r="AA50" s="16">
        <f>SUM(AA51:AA58)</f>
        <v>0</v>
      </c>
      <c r="AB50" s="19" t="e">
        <f>SUM(AB51:AB58)</f>
        <v>#DIV/0!</v>
      </c>
      <c r="AC50" s="21"/>
      <c r="AG50" s="4"/>
    </row>
    <row r="51" spans="1:33" s="100" customFormat="1" ht="38.25" customHeight="1" x14ac:dyDescent="0.25">
      <c r="A51" s="90" t="s">
        <v>75</v>
      </c>
      <c r="B51" s="654" t="s">
        <v>76</v>
      </c>
      <c r="C51" s="655"/>
      <c r="D51" s="655"/>
      <c r="E51" s="655"/>
      <c r="F51" s="656"/>
      <c r="G51" s="91" t="s">
        <v>77</v>
      </c>
      <c r="H51" s="92">
        <v>580</v>
      </c>
      <c r="I51" s="93">
        <v>550</v>
      </c>
      <c r="J51" s="94"/>
      <c r="K51" s="95">
        <f t="shared" ref="K51:K58" si="16">J51*I51</f>
        <v>0</v>
      </c>
      <c r="L51" s="646"/>
      <c r="M51" s="647"/>
      <c r="N51" s="96"/>
      <c r="O51" s="97">
        <f>560+2</f>
        <v>562</v>
      </c>
      <c r="P51" s="98">
        <f>O51*J51/1000</f>
        <v>0</v>
      </c>
      <c r="Q51" s="99" t="e">
        <f>O51*J51/Z51/1000</f>
        <v>#DIV/0!</v>
      </c>
      <c r="S51" s="101"/>
      <c r="T51" s="102">
        <f>I51*S51</f>
        <v>0</v>
      </c>
      <c r="U51" s="103">
        <f>I51-T51</f>
        <v>550</v>
      </c>
      <c r="V51" s="104">
        <f>G262</f>
        <v>0.15</v>
      </c>
      <c r="W51" s="102">
        <f>U51*V51</f>
        <v>82.5</v>
      </c>
      <c r="X51" s="102">
        <f>U51+W51</f>
        <v>632.5</v>
      </c>
      <c r="Z51" s="105">
        <f>L260</f>
        <v>0</v>
      </c>
      <c r="AA51" s="102">
        <f>X51*J51</f>
        <v>0</v>
      </c>
      <c r="AB51" s="102" t="e">
        <f t="shared" si="15"/>
        <v>#DIV/0!</v>
      </c>
      <c r="AC51" s="106"/>
      <c r="AG51" s="107"/>
    </row>
    <row r="52" spans="1:33" s="113" customFormat="1" ht="42" customHeight="1" x14ac:dyDescent="0.25">
      <c r="A52" s="90" t="s">
        <v>78</v>
      </c>
      <c r="B52" s="654" t="s">
        <v>79</v>
      </c>
      <c r="C52" s="655"/>
      <c r="D52" s="655"/>
      <c r="E52" s="655"/>
      <c r="F52" s="656"/>
      <c r="G52" s="91" t="s">
        <v>77</v>
      </c>
      <c r="H52" s="92">
        <v>560</v>
      </c>
      <c r="I52" s="93">
        <v>390</v>
      </c>
      <c r="J52" s="94"/>
      <c r="K52" s="108">
        <f>I52*J52</f>
        <v>0</v>
      </c>
      <c r="L52" s="657"/>
      <c r="M52" s="658"/>
      <c r="N52" s="109"/>
      <c r="O52" s="110">
        <f>H52</f>
        <v>560</v>
      </c>
      <c r="P52" s="111">
        <f>O52*J52/1000</f>
        <v>0</v>
      </c>
      <c r="Q52" s="99" t="e">
        <f>P52/Z52</f>
        <v>#DIV/0!</v>
      </c>
      <c r="R52" s="112"/>
      <c r="S52" s="101"/>
      <c r="T52" s="42">
        <f>I52*S52</f>
        <v>0</v>
      </c>
      <c r="U52" s="43">
        <f>I52-T52</f>
        <v>390</v>
      </c>
      <c r="V52" s="104">
        <f>G262</f>
        <v>0.15</v>
      </c>
      <c r="W52" s="42">
        <f>U52*V52</f>
        <v>58.5</v>
      </c>
      <c r="X52" s="42">
        <f>U52+W52</f>
        <v>448.5</v>
      </c>
      <c r="Y52" s="112"/>
      <c r="Z52" s="105">
        <f>L260</f>
        <v>0</v>
      </c>
      <c r="AA52" s="102">
        <f>X52*J52</f>
        <v>0</v>
      </c>
      <c r="AB52" s="102" t="e">
        <f>AA52/Z52</f>
        <v>#DIV/0!</v>
      </c>
      <c r="AD52" s="107"/>
    </row>
    <row r="53" spans="1:33" s="100" customFormat="1" ht="48" customHeight="1" x14ac:dyDescent="0.25">
      <c r="A53" s="90" t="s">
        <v>75</v>
      </c>
      <c r="B53" s="563" t="s">
        <v>80</v>
      </c>
      <c r="C53" s="564"/>
      <c r="D53" s="564"/>
      <c r="E53" s="564"/>
      <c r="F53" s="565"/>
      <c r="G53" s="91" t="s">
        <v>77</v>
      </c>
      <c r="H53" s="114">
        <v>1100</v>
      </c>
      <c r="I53" s="93">
        <v>1200</v>
      </c>
      <c r="J53" s="94"/>
      <c r="K53" s="95">
        <f t="shared" si="16"/>
        <v>0</v>
      </c>
      <c r="L53" s="646"/>
      <c r="M53" s="647"/>
      <c r="N53" s="96"/>
      <c r="O53" s="97">
        <f t="shared" ref="O53:O58" si="17">H53</f>
        <v>1100</v>
      </c>
      <c r="P53" s="98">
        <f t="shared" ref="P53:P58" si="18">O53*J53/1000</f>
        <v>0</v>
      </c>
      <c r="Q53" s="99" t="e">
        <f t="shared" ref="Q53:Q58" si="19">O53*J53/Z53/1000</f>
        <v>#DIV/0!</v>
      </c>
      <c r="S53" s="101"/>
      <c r="T53" s="102">
        <f t="shared" ref="T53:T58" si="20">I53*S53</f>
        <v>0</v>
      </c>
      <c r="U53" s="103">
        <f t="shared" ref="U53:U58" si="21">I53-T53</f>
        <v>1200</v>
      </c>
      <c r="V53" s="104">
        <f>G262</f>
        <v>0.15</v>
      </c>
      <c r="W53" s="102">
        <f t="shared" ref="W53:W58" si="22">U53*V53</f>
        <v>180</v>
      </c>
      <c r="X53" s="102">
        <f t="shared" ref="X53:X58" si="23">U53+W53</f>
        <v>1380</v>
      </c>
      <c r="Z53" s="105">
        <f>L260</f>
        <v>0</v>
      </c>
      <c r="AA53" s="102">
        <f t="shared" ref="AA53:AA58" si="24">X53*J53</f>
        <v>0</v>
      </c>
      <c r="AB53" s="102" t="e">
        <f t="shared" si="15"/>
        <v>#DIV/0!</v>
      </c>
      <c r="AC53" s="106"/>
      <c r="AG53" s="107"/>
    </row>
    <row r="54" spans="1:33" s="40" customFormat="1" ht="27.75" customHeight="1" x14ac:dyDescent="0.25">
      <c r="A54" s="30" t="s">
        <v>22</v>
      </c>
      <c r="B54" s="648" t="s">
        <v>81</v>
      </c>
      <c r="C54" s="649"/>
      <c r="D54" s="649"/>
      <c r="E54" s="649"/>
      <c r="F54" s="650"/>
      <c r="G54" s="31"/>
      <c r="H54" s="49">
        <v>25</v>
      </c>
      <c r="I54" s="33">
        <v>35</v>
      </c>
      <c r="J54" s="115"/>
      <c r="K54" s="89">
        <f t="shared" si="16"/>
        <v>0</v>
      </c>
      <c r="L54" s="574"/>
      <c r="M54" s="575"/>
      <c r="N54" s="36"/>
      <c r="O54" s="37">
        <f t="shared" si="17"/>
        <v>25</v>
      </c>
      <c r="P54" s="38">
        <f t="shared" si="18"/>
        <v>0</v>
      </c>
      <c r="Q54" s="39" t="e">
        <f t="shared" si="19"/>
        <v>#DIV/0!</v>
      </c>
      <c r="S54" s="41">
        <f>G261</f>
        <v>0</v>
      </c>
      <c r="T54" s="42">
        <f t="shared" si="20"/>
        <v>0</v>
      </c>
      <c r="U54" s="43">
        <f t="shared" si="21"/>
        <v>35</v>
      </c>
      <c r="V54" s="41">
        <f>G262</f>
        <v>0.15</v>
      </c>
      <c r="W54" s="42">
        <f t="shared" si="22"/>
        <v>5.25</v>
      </c>
      <c r="X54" s="42">
        <f t="shared" si="23"/>
        <v>40.25</v>
      </c>
      <c r="Z54" s="48">
        <f>L260</f>
        <v>0</v>
      </c>
      <c r="AA54" s="42">
        <f t="shared" si="24"/>
        <v>0</v>
      </c>
      <c r="AB54" s="42" t="e">
        <f t="shared" si="15"/>
        <v>#DIV/0!</v>
      </c>
      <c r="AC54" s="21"/>
      <c r="AG54" s="4"/>
    </row>
    <row r="55" spans="1:33" s="40" customFormat="1" ht="27.75" customHeight="1" x14ac:dyDescent="0.25">
      <c r="A55" s="80" t="s">
        <v>26</v>
      </c>
      <c r="B55" s="651" t="s">
        <v>82</v>
      </c>
      <c r="C55" s="652"/>
      <c r="D55" s="652"/>
      <c r="E55" s="652"/>
      <c r="F55" s="653"/>
      <c r="G55" s="31"/>
      <c r="H55" s="32">
        <v>30</v>
      </c>
      <c r="I55" s="33">
        <v>150</v>
      </c>
      <c r="J55" s="115"/>
      <c r="K55" s="35">
        <f t="shared" si="16"/>
        <v>0</v>
      </c>
      <c r="L55" s="61"/>
      <c r="M55" s="62"/>
      <c r="N55" s="36"/>
      <c r="O55" s="37">
        <f t="shared" si="17"/>
        <v>30</v>
      </c>
      <c r="P55" s="38">
        <f t="shared" si="18"/>
        <v>0</v>
      </c>
      <c r="Q55" s="39" t="e">
        <f t="shared" si="19"/>
        <v>#DIV/0!</v>
      </c>
      <c r="S55" s="41">
        <f>G261</f>
        <v>0</v>
      </c>
      <c r="T55" s="42">
        <f>I55*S55</f>
        <v>0</v>
      </c>
      <c r="U55" s="43">
        <f>I55-T55</f>
        <v>150</v>
      </c>
      <c r="V55" s="41">
        <f>G262</f>
        <v>0.15</v>
      </c>
      <c r="W55" s="42">
        <f>U55*V55</f>
        <v>22.5</v>
      </c>
      <c r="X55" s="42">
        <f>U55+W55</f>
        <v>172.5</v>
      </c>
      <c r="Z55" s="48">
        <f>L260</f>
        <v>0</v>
      </c>
      <c r="AA55" s="42">
        <f>X55*J55</f>
        <v>0</v>
      </c>
      <c r="AB55" s="42" t="e">
        <f t="shared" si="15"/>
        <v>#DIV/0!</v>
      </c>
      <c r="AC55" s="21"/>
      <c r="AG55" s="4"/>
    </row>
    <row r="56" spans="1:33" s="125" customFormat="1" ht="27.75" customHeight="1" x14ac:dyDescent="0.25">
      <c r="A56" s="116" t="s">
        <v>26</v>
      </c>
      <c r="B56" s="641" t="s">
        <v>83</v>
      </c>
      <c r="C56" s="642"/>
      <c r="D56" s="642"/>
      <c r="E56" s="642"/>
      <c r="F56" s="643"/>
      <c r="G56" s="117"/>
      <c r="H56" s="118">
        <v>30</v>
      </c>
      <c r="I56" s="119">
        <v>60</v>
      </c>
      <c r="J56" s="115"/>
      <c r="K56" s="120">
        <f t="shared" si="16"/>
        <v>0</v>
      </c>
      <c r="L56" s="644"/>
      <c r="M56" s="645"/>
      <c r="N56" s="121"/>
      <c r="O56" s="122">
        <f t="shared" si="17"/>
        <v>30</v>
      </c>
      <c r="P56" s="123">
        <f t="shared" si="18"/>
        <v>0</v>
      </c>
      <c r="Q56" s="124" t="e">
        <f t="shared" si="19"/>
        <v>#DIV/0!</v>
      </c>
      <c r="S56" s="126">
        <f>G261</f>
        <v>0</v>
      </c>
      <c r="T56" s="127">
        <f t="shared" si="20"/>
        <v>0</v>
      </c>
      <c r="U56" s="128">
        <f t="shared" si="21"/>
        <v>60</v>
      </c>
      <c r="V56" s="126">
        <f>G262</f>
        <v>0.15</v>
      </c>
      <c r="W56" s="127">
        <f t="shared" si="22"/>
        <v>9</v>
      </c>
      <c r="X56" s="127">
        <f t="shared" si="23"/>
        <v>69</v>
      </c>
      <c r="Z56" s="129">
        <f>L260</f>
        <v>0</v>
      </c>
      <c r="AA56" s="127">
        <f t="shared" si="24"/>
        <v>0</v>
      </c>
      <c r="AB56" s="127" t="e">
        <f t="shared" si="15"/>
        <v>#DIV/0!</v>
      </c>
      <c r="AC56" s="130"/>
      <c r="AG56" s="131"/>
    </row>
    <row r="57" spans="1:33" s="125" customFormat="1" ht="27.75" customHeight="1" x14ac:dyDescent="0.25">
      <c r="A57" s="116" t="s">
        <v>26</v>
      </c>
      <c r="B57" s="641" t="s">
        <v>84</v>
      </c>
      <c r="C57" s="642"/>
      <c r="D57" s="642"/>
      <c r="E57" s="642"/>
      <c r="F57" s="643"/>
      <c r="G57" s="117"/>
      <c r="H57" s="118">
        <v>45</v>
      </c>
      <c r="I57" s="119">
        <v>40</v>
      </c>
      <c r="J57" s="115"/>
      <c r="K57" s="132">
        <f t="shared" si="16"/>
        <v>0</v>
      </c>
      <c r="L57" s="644"/>
      <c r="M57" s="645"/>
      <c r="N57" s="121"/>
      <c r="O57" s="122">
        <f t="shared" si="17"/>
        <v>45</v>
      </c>
      <c r="P57" s="123">
        <f t="shared" si="18"/>
        <v>0</v>
      </c>
      <c r="Q57" s="124" t="e">
        <f t="shared" si="19"/>
        <v>#DIV/0!</v>
      </c>
      <c r="S57" s="126">
        <f>G261</f>
        <v>0</v>
      </c>
      <c r="T57" s="127">
        <f t="shared" si="20"/>
        <v>0</v>
      </c>
      <c r="U57" s="128">
        <f t="shared" si="21"/>
        <v>40</v>
      </c>
      <c r="V57" s="126">
        <f>G262</f>
        <v>0.15</v>
      </c>
      <c r="W57" s="127">
        <f t="shared" si="22"/>
        <v>6</v>
      </c>
      <c r="X57" s="127">
        <f t="shared" si="23"/>
        <v>46</v>
      </c>
      <c r="Z57" s="129">
        <f>L260</f>
        <v>0</v>
      </c>
      <c r="AA57" s="127">
        <f t="shared" si="24"/>
        <v>0</v>
      </c>
      <c r="AB57" s="127" t="e">
        <f t="shared" si="15"/>
        <v>#DIV/0!</v>
      </c>
      <c r="AC57" s="130"/>
      <c r="AG57" s="131"/>
    </row>
    <row r="58" spans="1:33" s="40" customFormat="1" ht="27.75" customHeight="1" x14ac:dyDescent="0.25">
      <c r="A58" s="47" t="s">
        <v>26</v>
      </c>
      <c r="B58" s="560" t="s">
        <v>85</v>
      </c>
      <c r="C58" s="561"/>
      <c r="D58" s="561"/>
      <c r="E58" s="561"/>
      <c r="F58" s="562"/>
      <c r="G58" s="31"/>
      <c r="H58" s="32">
        <v>12</v>
      </c>
      <c r="I58" s="33">
        <v>35</v>
      </c>
      <c r="J58" s="115"/>
      <c r="K58" s="35">
        <f t="shared" si="16"/>
        <v>0</v>
      </c>
      <c r="L58" s="574"/>
      <c r="M58" s="575"/>
      <c r="N58" s="36"/>
      <c r="O58" s="37">
        <f t="shared" si="17"/>
        <v>12</v>
      </c>
      <c r="P58" s="38">
        <f t="shared" si="18"/>
        <v>0</v>
      </c>
      <c r="Q58" s="39" t="e">
        <f t="shared" si="19"/>
        <v>#DIV/0!</v>
      </c>
      <c r="S58" s="41">
        <f>G261</f>
        <v>0</v>
      </c>
      <c r="T58" s="42">
        <f t="shared" si="20"/>
        <v>0</v>
      </c>
      <c r="U58" s="43">
        <f t="shared" si="21"/>
        <v>35</v>
      </c>
      <c r="V58" s="41">
        <f>G262</f>
        <v>0.15</v>
      </c>
      <c r="W58" s="42">
        <f t="shared" si="22"/>
        <v>5.25</v>
      </c>
      <c r="X58" s="42">
        <f t="shared" si="23"/>
        <v>40.25</v>
      </c>
      <c r="Z58" s="48">
        <f>L260</f>
        <v>0</v>
      </c>
      <c r="AA58" s="42">
        <f t="shared" si="24"/>
        <v>0</v>
      </c>
      <c r="AB58" s="42" t="e">
        <f t="shared" si="15"/>
        <v>#DIV/0!</v>
      </c>
      <c r="AC58" s="21"/>
      <c r="AG58" s="4"/>
    </row>
    <row r="59" spans="1:33" s="113" customFormat="1" ht="27.75" customHeight="1" x14ac:dyDescent="0.25">
      <c r="A59" s="387" t="s">
        <v>86</v>
      </c>
      <c r="B59" s="388"/>
      <c r="C59" s="388"/>
      <c r="D59" s="388"/>
      <c r="E59" s="388"/>
      <c r="F59" s="388"/>
      <c r="G59" s="403"/>
      <c r="H59" s="401"/>
      <c r="I59" s="402"/>
      <c r="J59" s="392"/>
      <c r="K59" s="393"/>
      <c r="L59" s="516"/>
      <c r="M59" s="517"/>
      <c r="N59" s="516"/>
      <c r="O59" s="517"/>
      <c r="P59" s="12">
        <f>SUM(P60:P74)</f>
        <v>0</v>
      </c>
      <c r="Q59" s="133" t="e">
        <f>SUM(Q60:Q74)</f>
        <v>#DIV/0!</v>
      </c>
      <c r="R59" s="14"/>
      <c r="S59" s="15"/>
      <c r="T59" s="16"/>
      <c r="U59" s="17"/>
      <c r="V59" s="18"/>
      <c r="W59" s="16"/>
      <c r="X59" s="19"/>
      <c r="Y59" s="14"/>
      <c r="Z59" s="20"/>
      <c r="AA59" s="16">
        <f>SUM(AA60:AA74)</f>
        <v>0</v>
      </c>
      <c r="AB59" s="16" t="e">
        <f>SUM(AB60:AB74)</f>
        <v>#DIV/0!</v>
      </c>
      <c r="AG59" s="107"/>
    </row>
    <row r="60" spans="1:33" s="14" customFormat="1" ht="24.95" customHeight="1" x14ac:dyDescent="0.25">
      <c r="A60" s="30" t="s">
        <v>22</v>
      </c>
      <c r="B60" s="638" t="s">
        <v>87</v>
      </c>
      <c r="C60" s="639"/>
      <c r="D60" s="639"/>
      <c r="E60" s="639"/>
      <c r="F60" s="640"/>
      <c r="G60" s="31"/>
      <c r="H60" s="49">
        <v>120</v>
      </c>
      <c r="I60" s="33">
        <v>240</v>
      </c>
      <c r="J60" s="34"/>
      <c r="K60" s="73">
        <f t="shared" ref="K60:K74" si="25">J60*I60</f>
        <v>0</v>
      </c>
      <c r="L60" s="636"/>
      <c r="M60" s="637"/>
      <c r="N60" s="36"/>
      <c r="O60" s="37">
        <f t="shared" ref="O60:O74" si="26">H60</f>
        <v>120</v>
      </c>
      <c r="P60" s="38">
        <f t="shared" ref="P60:P74" si="27">O60*J60/1000</f>
        <v>0</v>
      </c>
      <c r="Q60" s="39" t="e">
        <f t="shared" ref="Q60:Q74" si="28">O60*J60/Z60/1000</f>
        <v>#DIV/0!</v>
      </c>
      <c r="R60" s="40"/>
      <c r="S60" s="41">
        <f>G261</f>
        <v>0</v>
      </c>
      <c r="T60" s="42">
        <f t="shared" ref="T60:T74" si="29">I60*S60</f>
        <v>0</v>
      </c>
      <c r="U60" s="43">
        <f t="shared" ref="U60:U74" si="30">I60-T60</f>
        <v>240</v>
      </c>
      <c r="V60" s="41">
        <f>G262</f>
        <v>0.15</v>
      </c>
      <c r="W60" s="42">
        <f t="shared" ref="W60:W74" si="31">U60*V60</f>
        <v>36</v>
      </c>
      <c r="X60" s="42">
        <f t="shared" ref="X60:X74" si="32">U60+W60</f>
        <v>276</v>
      </c>
      <c r="Y60" s="40"/>
      <c r="Z60" s="48">
        <f>L260</f>
        <v>0</v>
      </c>
      <c r="AA60" s="42">
        <f>X60*J60</f>
        <v>0</v>
      </c>
      <c r="AB60" s="42" t="e">
        <f>AA60/Z60</f>
        <v>#DIV/0!</v>
      </c>
      <c r="AC60" s="21"/>
      <c r="AG60" s="4"/>
    </row>
    <row r="61" spans="1:33" s="40" customFormat="1" ht="24.95" customHeight="1" x14ac:dyDescent="0.25">
      <c r="A61" s="47" t="s">
        <v>26</v>
      </c>
      <c r="B61" s="638" t="s">
        <v>88</v>
      </c>
      <c r="C61" s="639"/>
      <c r="D61" s="639"/>
      <c r="E61" s="639"/>
      <c r="F61" s="640"/>
      <c r="G61" s="31"/>
      <c r="H61" s="49">
        <v>120</v>
      </c>
      <c r="I61" s="33">
        <v>150</v>
      </c>
      <c r="J61" s="34"/>
      <c r="K61" s="73">
        <f t="shared" si="25"/>
        <v>0</v>
      </c>
      <c r="L61" s="636"/>
      <c r="M61" s="637"/>
      <c r="N61" s="82"/>
      <c r="O61" s="37">
        <f t="shared" si="26"/>
        <v>120</v>
      </c>
      <c r="P61" s="38">
        <f t="shared" si="27"/>
        <v>0</v>
      </c>
      <c r="Q61" s="39" t="e">
        <f t="shared" si="28"/>
        <v>#DIV/0!</v>
      </c>
      <c r="S61" s="41">
        <f>G261</f>
        <v>0</v>
      </c>
      <c r="T61" s="42">
        <f t="shared" si="29"/>
        <v>0</v>
      </c>
      <c r="U61" s="43">
        <f t="shared" si="30"/>
        <v>150</v>
      </c>
      <c r="V61" s="41">
        <f>G262</f>
        <v>0.15</v>
      </c>
      <c r="W61" s="42">
        <f t="shared" si="31"/>
        <v>22.5</v>
      </c>
      <c r="X61" s="42">
        <f t="shared" si="32"/>
        <v>172.5</v>
      </c>
      <c r="Z61" s="48">
        <f>L260</f>
        <v>0</v>
      </c>
      <c r="AA61" s="42">
        <f>X61*J61</f>
        <v>0</v>
      </c>
      <c r="AB61" s="42" t="e">
        <f>AA61/Z61</f>
        <v>#DIV/0!</v>
      </c>
      <c r="AC61" s="21"/>
      <c r="AG61" s="4"/>
    </row>
    <row r="62" spans="1:33" s="40" customFormat="1" ht="43.5" customHeight="1" x14ac:dyDescent="0.25">
      <c r="A62" s="47" t="s">
        <v>26</v>
      </c>
      <c r="B62" s="638" t="s">
        <v>89</v>
      </c>
      <c r="C62" s="639"/>
      <c r="D62" s="639"/>
      <c r="E62" s="639"/>
      <c r="F62" s="640"/>
      <c r="G62" s="31"/>
      <c r="H62" s="49">
        <v>120</v>
      </c>
      <c r="I62" s="134">
        <v>190</v>
      </c>
      <c r="J62" s="34"/>
      <c r="K62" s="73">
        <f t="shared" si="25"/>
        <v>0</v>
      </c>
      <c r="L62" s="74"/>
      <c r="M62" s="75"/>
      <c r="N62" s="82"/>
      <c r="O62" s="37">
        <f>H62</f>
        <v>120</v>
      </c>
      <c r="P62" s="38">
        <f t="shared" si="27"/>
        <v>0</v>
      </c>
      <c r="Q62" s="39" t="e">
        <f t="shared" si="28"/>
        <v>#DIV/0!</v>
      </c>
      <c r="S62" s="41">
        <f>G261</f>
        <v>0</v>
      </c>
      <c r="T62" s="42">
        <f t="shared" si="29"/>
        <v>0</v>
      </c>
      <c r="U62" s="43">
        <f t="shared" si="30"/>
        <v>190</v>
      </c>
      <c r="V62" s="41">
        <f>G262</f>
        <v>0.15</v>
      </c>
      <c r="W62" s="42">
        <f t="shared" si="31"/>
        <v>28.5</v>
      </c>
      <c r="X62" s="42">
        <f t="shared" si="32"/>
        <v>218.5</v>
      </c>
      <c r="Z62" s="48">
        <f>L260</f>
        <v>0</v>
      </c>
      <c r="AA62" s="42">
        <f>X62*J62</f>
        <v>0</v>
      </c>
      <c r="AB62" s="42" t="e">
        <f>AA62/Z62</f>
        <v>#DIV/0!</v>
      </c>
      <c r="AC62" s="21"/>
      <c r="AG62" s="4"/>
    </row>
    <row r="63" spans="1:33" s="40" customFormat="1" ht="24.95" customHeight="1" x14ac:dyDescent="0.25">
      <c r="A63" s="47" t="s">
        <v>26</v>
      </c>
      <c r="B63" s="638" t="s">
        <v>90</v>
      </c>
      <c r="C63" s="639"/>
      <c r="D63" s="639"/>
      <c r="E63" s="639"/>
      <c r="F63" s="640"/>
      <c r="G63" s="31"/>
      <c r="H63" s="49">
        <v>70</v>
      </c>
      <c r="I63" s="134">
        <v>220</v>
      </c>
      <c r="J63" s="34"/>
      <c r="K63" s="73">
        <f t="shared" si="25"/>
        <v>0</v>
      </c>
      <c r="L63" s="74"/>
      <c r="M63" s="75"/>
      <c r="N63" s="82"/>
      <c r="O63" s="37">
        <f>H63</f>
        <v>70</v>
      </c>
      <c r="P63" s="38">
        <f t="shared" si="27"/>
        <v>0</v>
      </c>
      <c r="Q63" s="39" t="e">
        <f t="shared" si="28"/>
        <v>#DIV/0!</v>
      </c>
      <c r="S63" s="41">
        <f>G261</f>
        <v>0</v>
      </c>
      <c r="T63" s="42">
        <f t="shared" si="29"/>
        <v>0</v>
      </c>
      <c r="U63" s="43">
        <f t="shared" si="30"/>
        <v>220</v>
      </c>
      <c r="V63" s="41">
        <f>G262</f>
        <v>0.15</v>
      </c>
      <c r="W63" s="42">
        <f t="shared" si="31"/>
        <v>33</v>
      </c>
      <c r="X63" s="42">
        <f t="shared" si="32"/>
        <v>253</v>
      </c>
      <c r="Z63" s="48">
        <f>L260</f>
        <v>0</v>
      </c>
      <c r="AA63" s="42">
        <f>X63*J63</f>
        <v>0</v>
      </c>
      <c r="AB63" s="42" t="e">
        <f>AA63/Z63</f>
        <v>#DIV/0!</v>
      </c>
      <c r="AC63" s="21"/>
      <c r="AG63" s="4"/>
    </row>
    <row r="64" spans="1:33" s="40" customFormat="1" ht="24.95" customHeight="1" x14ac:dyDescent="0.25">
      <c r="A64" s="47" t="s">
        <v>26</v>
      </c>
      <c r="B64" s="638" t="s">
        <v>91</v>
      </c>
      <c r="C64" s="639"/>
      <c r="D64" s="639"/>
      <c r="E64" s="639"/>
      <c r="F64" s="640"/>
      <c r="G64" s="31"/>
      <c r="H64" s="49">
        <v>90</v>
      </c>
      <c r="I64" s="33">
        <v>290</v>
      </c>
      <c r="J64" s="34"/>
      <c r="K64" s="73">
        <f t="shared" si="25"/>
        <v>0</v>
      </c>
      <c r="L64" s="74"/>
      <c r="M64" s="75"/>
      <c r="N64" s="82"/>
      <c r="O64" s="37">
        <f t="shared" si="26"/>
        <v>90</v>
      </c>
      <c r="P64" s="38">
        <f>O64*J64/1000</f>
        <v>0</v>
      </c>
      <c r="Q64" s="39" t="e">
        <f>O64*J64/Z64/1000</f>
        <v>#DIV/0!</v>
      </c>
      <c r="S64" s="41">
        <f>G261</f>
        <v>0</v>
      </c>
      <c r="T64" s="42">
        <f t="shared" si="29"/>
        <v>0</v>
      </c>
      <c r="U64" s="43">
        <f t="shared" si="30"/>
        <v>290</v>
      </c>
      <c r="V64" s="41">
        <f>G262</f>
        <v>0.15</v>
      </c>
      <c r="W64" s="42">
        <f t="shared" si="31"/>
        <v>43.5</v>
      </c>
      <c r="X64" s="42">
        <f t="shared" si="32"/>
        <v>333.5</v>
      </c>
      <c r="Z64" s="48">
        <f>L260</f>
        <v>0</v>
      </c>
      <c r="AA64" s="42">
        <f t="shared" ref="AA64:AA74" si="33">X64*J64</f>
        <v>0</v>
      </c>
      <c r="AB64" s="42" t="e">
        <f t="shared" ref="AB64:AB74" si="34">AA64/Z64</f>
        <v>#DIV/0!</v>
      </c>
      <c r="AC64" s="21"/>
      <c r="AG64" s="4"/>
    </row>
    <row r="65" spans="1:33" s="40" customFormat="1" ht="24.95" customHeight="1" x14ac:dyDescent="0.25">
      <c r="A65" s="47" t="s">
        <v>26</v>
      </c>
      <c r="B65" s="638" t="s">
        <v>92</v>
      </c>
      <c r="C65" s="639"/>
      <c r="D65" s="639"/>
      <c r="E65" s="639"/>
      <c r="F65" s="640"/>
      <c r="G65" s="31"/>
      <c r="H65" s="49">
        <v>150</v>
      </c>
      <c r="I65" s="33">
        <v>180</v>
      </c>
      <c r="J65" s="34"/>
      <c r="K65" s="73">
        <f t="shared" si="25"/>
        <v>0</v>
      </c>
      <c r="L65" s="74"/>
      <c r="M65" s="75"/>
      <c r="N65" s="82"/>
      <c r="O65" s="37">
        <f t="shared" si="26"/>
        <v>150</v>
      </c>
      <c r="P65" s="38">
        <f>O65*J65/1000</f>
        <v>0</v>
      </c>
      <c r="Q65" s="39" t="e">
        <f>O65*J65/Z65/1000</f>
        <v>#DIV/0!</v>
      </c>
      <c r="S65" s="41">
        <f>G261</f>
        <v>0</v>
      </c>
      <c r="T65" s="42">
        <f t="shared" si="29"/>
        <v>0</v>
      </c>
      <c r="U65" s="43">
        <f t="shared" si="30"/>
        <v>180</v>
      </c>
      <c r="V65" s="41">
        <f>G262</f>
        <v>0.15</v>
      </c>
      <c r="W65" s="42">
        <f t="shared" si="31"/>
        <v>27</v>
      </c>
      <c r="X65" s="42">
        <f t="shared" si="32"/>
        <v>207</v>
      </c>
      <c r="Z65" s="48">
        <f>L260</f>
        <v>0</v>
      </c>
      <c r="AA65" s="42">
        <f t="shared" si="33"/>
        <v>0</v>
      </c>
      <c r="AB65" s="42" t="e">
        <f t="shared" si="34"/>
        <v>#DIV/0!</v>
      </c>
      <c r="AC65" s="21"/>
      <c r="AG65" s="4"/>
    </row>
    <row r="66" spans="1:33" s="40" customFormat="1" ht="24.95" customHeight="1" x14ac:dyDescent="0.25">
      <c r="A66" s="47" t="s">
        <v>26</v>
      </c>
      <c r="B66" s="638" t="s">
        <v>93</v>
      </c>
      <c r="C66" s="639"/>
      <c r="D66" s="639"/>
      <c r="E66" s="639"/>
      <c r="F66" s="640"/>
      <c r="G66" s="31"/>
      <c r="H66" s="49">
        <v>100</v>
      </c>
      <c r="I66" s="33">
        <v>190</v>
      </c>
      <c r="J66" s="34"/>
      <c r="K66" s="73">
        <f t="shared" si="25"/>
        <v>0</v>
      </c>
      <c r="L66" s="74"/>
      <c r="M66" s="75"/>
      <c r="N66" s="82"/>
      <c r="O66" s="37">
        <f t="shared" si="26"/>
        <v>100</v>
      </c>
      <c r="P66" s="38">
        <f>O66*J66/1000</f>
        <v>0</v>
      </c>
      <c r="Q66" s="39" t="e">
        <f>O66*J66/Z66/1000</f>
        <v>#DIV/0!</v>
      </c>
      <c r="S66" s="41">
        <f>G261</f>
        <v>0</v>
      </c>
      <c r="T66" s="42">
        <f t="shared" si="29"/>
        <v>0</v>
      </c>
      <c r="U66" s="43">
        <f t="shared" si="30"/>
        <v>190</v>
      </c>
      <c r="V66" s="41">
        <f>G262</f>
        <v>0.15</v>
      </c>
      <c r="W66" s="42">
        <f t="shared" si="31"/>
        <v>28.5</v>
      </c>
      <c r="X66" s="42">
        <f t="shared" si="32"/>
        <v>218.5</v>
      </c>
      <c r="Z66" s="48">
        <f>L260</f>
        <v>0</v>
      </c>
      <c r="AA66" s="42">
        <f t="shared" si="33"/>
        <v>0</v>
      </c>
      <c r="AB66" s="42" t="e">
        <f t="shared" si="34"/>
        <v>#DIV/0!</v>
      </c>
      <c r="AC66" s="21"/>
      <c r="AG66" s="4"/>
    </row>
    <row r="67" spans="1:33" s="40" customFormat="1" ht="24.95" customHeight="1" x14ac:dyDescent="0.25">
      <c r="A67" s="47" t="s">
        <v>26</v>
      </c>
      <c r="B67" s="638" t="s">
        <v>94</v>
      </c>
      <c r="C67" s="639"/>
      <c r="D67" s="639"/>
      <c r="E67" s="639"/>
      <c r="F67" s="640"/>
      <c r="G67" s="31"/>
      <c r="H67" s="49">
        <v>90</v>
      </c>
      <c r="I67" s="33">
        <v>270</v>
      </c>
      <c r="J67" s="34"/>
      <c r="K67" s="73">
        <f t="shared" si="25"/>
        <v>0</v>
      </c>
      <c r="L67" s="74"/>
      <c r="M67" s="75"/>
      <c r="N67" s="82"/>
      <c r="O67" s="37">
        <f t="shared" si="26"/>
        <v>90</v>
      </c>
      <c r="P67" s="38">
        <f t="shared" si="27"/>
        <v>0</v>
      </c>
      <c r="Q67" s="39" t="e">
        <f t="shared" si="28"/>
        <v>#DIV/0!</v>
      </c>
      <c r="S67" s="41">
        <f>G261</f>
        <v>0</v>
      </c>
      <c r="T67" s="42">
        <f t="shared" si="29"/>
        <v>0</v>
      </c>
      <c r="U67" s="43">
        <f t="shared" si="30"/>
        <v>270</v>
      </c>
      <c r="V67" s="41">
        <f>G262</f>
        <v>0.15</v>
      </c>
      <c r="W67" s="42">
        <f t="shared" si="31"/>
        <v>40.5</v>
      </c>
      <c r="X67" s="42">
        <f t="shared" si="32"/>
        <v>310.5</v>
      </c>
      <c r="Z67" s="48">
        <f>L260</f>
        <v>0</v>
      </c>
      <c r="AA67" s="42">
        <f t="shared" si="33"/>
        <v>0</v>
      </c>
      <c r="AB67" s="42" t="e">
        <f t="shared" si="34"/>
        <v>#DIV/0!</v>
      </c>
      <c r="AC67" s="21"/>
      <c r="AG67" s="4"/>
    </row>
    <row r="68" spans="1:33" s="14" customFormat="1" ht="24.95" customHeight="1" x14ac:dyDescent="0.25">
      <c r="A68" s="55" t="s">
        <v>22</v>
      </c>
      <c r="B68" s="638" t="s">
        <v>95</v>
      </c>
      <c r="C68" s="639"/>
      <c r="D68" s="639"/>
      <c r="E68" s="639"/>
      <c r="F68" s="640"/>
      <c r="G68" s="31"/>
      <c r="H68" s="49">
        <v>90</v>
      </c>
      <c r="I68" s="33">
        <v>270</v>
      </c>
      <c r="J68" s="34"/>
      <c r="K68" s="73">
        <f t="shared" si="25"/>
        <v>0</v>
      </c>
      <c r="L68" s="74"/>
      <c r="M68" s="75"/>
      <c r="N68" s="82"/>
      <c r="O68" s="37">
        <f t="shared" si="26"/>
        <v>90</v>
      </c>
      <c r="P68" s="38">
        <f t="shared" si="27"/>
        <v>0</v>
      </c>
      <c r="Q68" s="39" t="e">
        <f t="shared" si="28"/>
        <v>#DIV/0!</v>
      </c>
      <c r="R68" s="40"/>
      <c r="S68" s="41">
        <f>G261</f>
        <v>0</v>
      </c>
      <c r="T68" s="42">
        <f t="shared" si="29"/>
        <v>0</v>
      </c>
      <c r="U68" s="43">
        <f t="shared" si="30"/>
        <v>270</v>
      </c>
      <c r="V68" s="41">
        <f>G262</f>
        <v>0.15</v>
      </c>
      <c r="W68" s="42">
        <f t="shared" si="31"/>
        <v>40.5</v>
      </c>
      <c r="X68" s="42">
        <f t="shared" si="32"/>
        <v>310.5</v>
      </c>
      <c r="Y68" s="40"/>
      <c r="Z68" s="48">
        <f>L260</f>
        <v>0</v>
      </c>
      <c r="AA68" s="42">
        <f t="shared" si="33"/>
        <v>0</v>
      </c>
      <c r="AB68" s="42" t="e">
        <f t="shared" si="34"/>
        <v>#DIV/0!</v>
      </c>
      <c r="AC68" s="21"/>
      <c r="AG68" s="4"/>
    </row>
    <row r="69" spans="1:33" s="14" customFormat="1" ht="42" customHeight="1" x14ac:dyDescent="0.25">
      <c r="A69" s="30" t="s">
        <v>22</v>
      </c>
      <c r="B69" s="584" t="s">
        <v>96</v>
      </c>
      <c r="C69" s="585"/>
      <c r="D69" s="585"/>
      <c r="E69" s="585"/>
      <c r="F69" s="586"/>
      <c r="G69" s="31" t="s">
        <v>99</v>
      </c>
      <c r="H69" s="49">
        <v>70</v>
      </c>
      <c r="I69" s="33">
        <v>110</v>
      </c>
      <c r="J69" s="34"/>
      <c r="K69" s="73">
        <f t="shared" si="25"/>
        <v>0</v>
      </c>
      <c r="L69" s="74"/>
      <c r="M69" s="75"/>
      <c r="N69" s="36"/>
      <c r="O69" s="37">
        <f>H69</f>
        <v>70</v>
      </c>
      <c r="P69" s="38">
        <f>O69*J69/1000</f>
        <v>0</v>
      </c>
      <c r="Q69" s="39" t="e">
        <f>O69*J69/Z69/1000</f>
        <v>#DIV/0!</v>
      </c>
      <c r="R69" s="40"/>
      <c r="S69" s="41">
        <f>G261</f>
        <v>0</v>
      </c>
      <c r="T69" s="42">
        <f t="shared" si="29"/>
        <v>0</v>
      </c>
      <c r="U69" s="43">
        <f t="shared" si="30"/>
        <v>110</v>
      </c>
      <c r="V69" s="41">
        <f>G262</f>
        <v>0.15</v>
      </c>
      <c r="W69" s="42">
        <f t="shared" si="31"/>
        <v>16.5</v>
      </c>
      <c r="X69" s="42">
        <f t="shared" si="32"/>
        <v>126.5</v>
      </c>
      <c r="Y69" s="40"/>
      <c r="Z69" s="48">
        <f>L260</f>
        <v>0</v>
      </c>
      <c r="AA69" s="42">
        <f t="shared" si="33"/>
        <v>0</v>
      </c>
      <c r="AB69" s="42" t="e">
        <f t="shared" si="34"/>
        <v>#DIV/0!</v>
      </c>
      <c r="AC69" s="21"/>
      <c r="AG69" s="4"/>
    </row>
    <row r="70" spans="1:33" s="14" customFormat="1" ht="46.5" customHeight="1" x14ac:dyDescent="0.25">
      <c r="A70" s="30" t="s">
        <v>22</v>
      </c>
      <c r="B70" s="584" t="s">
        <v>96</v>
      </c>
      <c r="C70" s="585"/>
      <c r="D70" s="585"/>
      <c r="E70" s="585"/>
      <c r="F70" s="135" t="s">
        <v>97</v>
      </c>
      <c r="G70" s="31"/>
      <c r="H70" s="49">
        <v>45</v>
      </c>
      <c r="I70" s="33">
        <v>60</v>
      </c>
      <c r="J70" s="34"/>
      <c r="K70" s="73">
        <f t="shared" si="25"/>
        <v>0</v>
      </c>
      <c r="L70" s="74"/>
      <c r="M70" s="75"/>
      <c r="N70" s="36"/>
      <c r="O70" s="37">
        <f>H70</f>
        <v>45</v>
      </c>
      <c r="P70" s="38">
        <f>O70*J70/1000</f>
        <v>0</v>
      </c>
      <c r="Q70" s="39" t="e">
        <f>O70*J70/Z70/1000</f>
        <v>#DIV/0!</v>
      </c>
      <c r="R70" s="40"/>
      <c r="S70" s="41">
        <f>G261</f>
        <v>0</v>
      </c>
      <c r="T70" s="42">
        <f t="shared" si="29"/>
        <v>0</v>
      </c>
      <c r="U70" s="43">
        <f t="shared" si="30"/>
        <v>60</v>
      </c>
      <c r="V70" s="41">
        <f>G262</f>
        <v>0.15</v>
      </c>
      <c r="W70" s="42">
        <f t="shared" si="31"/>
        <v>9</v>
      </c>
      <c r="X70" s="42">
        <f t="shared" si="32"/>
        <v>69</v>
      </c>
      <c r="Y70" s="40"/>
      <c r="Z70" s="48">
        <f>L260</f>
        <v>0</v>
      </c>
      <c r="AA70" s="42">
        <f t="shared" si="33"/>
        <v>0</v>
      </c>
      <c r="AB70" s="42" t="e">
        <f t="shared" si="34"/>
        <v>#DIV/0!</v>
      </c>
      <c r="AC70" s="21"/>
      <c r="AG70" s="4"/>
    </row>
    <row r="71" spans="1:33" s="14" customFormat="1" ht="44.25" customHeight="1" x14ac:dyDescent="0.25">
      <c r="A71" s="47" t="s">
        <v>26</v>
      </c>
      <c r="B71" s="560" t="s">
        <v>98</v>
      </c>
      <c r="C71" s="561"/>
      <c r="D71" s="561"/>
      <c r="E71" s="561"/>
      <c r="F71" s="136"/>
      <c r="G71" s="31" t="s">
        <v>99</v>
      </c>
      <c r="H71" s="32">
        <v>60</v>
      </c>
      <c r="I71" s="33">
        <v>60</v>
      </c>
      <c r="J71" s="34"/>
      <c r="K71" s="35">
        <f t="shared" si="25"/>
        <v>0</v>
      </c>
      <c r="L71" s="636"/>
      <c r="M71" s="637"/>
      <c r="N71" s="36"/>
      <c r="O71" s="37">
        <f t="shared" si="26"/>
        <v>60</v>
      </c>
      <c r="P71" s="38">
        <f t="shared" si="27"/>
        <v>0</v>
      </c>
      <c r="Q71" s="39" t="e">
        <f t="shared" si="28"/>
        <v>#DIV/0!</v>
      </c>
      <c r="R71" s="40"/>
      <c r="S71" s="41">
        <f>G261</f>
        <v>0</v>
      </c>
      <c r="T71" s="42">
        <f t="shared" si="29"/>
        <v>0</v>
      </c>
      <c r="U71" s="43">
        <f t="shared" si="30"/>
        <v>60</v>
      </c>
      <c r="V71" s="41">
        <f>G262</f>
        <v>0.15</v>
      </c>
      <c r="W71" s="42">
        <f t="shared" si="31"/>
        <v>9</v>
      </c>
      <c r="X71" s="42">
        <f t="shared" si="32"/>
        <v>69</v>
      </c>
      <c r="Y71" s="40"/>
      <c r="Z71" s="48">
        <f>L260</f>
        <v>0</v>
      </c>
      <c r="AA71" s="42">
        <f t="shared" si="33"/>
        <v>0</v>
      </c>
      <c r="AB71" s="42" t="e">
        <f t="shared" si="34"/>
        <v>#DIV/0!</v>
      </c>
      <c r="AC71" s="21"/>
      <c r="AG71" s="4"/>
    </row>
    <row r="72" spans="1:33" s="14" customFormat="1" ht="47.25" customHeight="1" x14ac:dyDescent="0.25">
      <c r="A72" s="47" t="s">
        <v>26</v>
      </c>
      <c r="B72" s="560" t="s">
        <v>98</v>
      </c>
      <c r="C72" s="561"/>
      <c r="D72" s="561"/>
      <c r="E72" s="561"/>
      <c r="F72" s="137" t="s">
        <v>97</v>
      </c>
      <c r="G72" s="31"/>
      <c r="H72" s="32">
        <v>40</v>
      </c>
      <c r="I72" s="33">
        <v>35</v>
      </c>
      <c r="J72" s="34"/>
      <c r="K72" s="35">
        <f t="shared" si="25"/>
        <v>0</v>
      </c>
      <c r="L72" s="74"/>
      <c r="M72" s="75"/>
      <c r="N72" s="36"/>
      <c r="O72" s="37">
        <f t="shared" si="26"/>
        <v>40</v>
      </c>
      <c r="P72" s="38">
        <f t="shared" si="27"/>
        <v>0</v>
      </c>
      <c r="Q72" s="39" t="e">
        <f t="shared" si="28"/>
        <v>#DIV/0!</v>
      </c>
      <c r="R72" s="40"/>
      <c r="S72" s="41">
        <f>G261</f>
        <v>0</v>
      </c>
      <c r="T72" s="42">
        <f t="shared" si="29"/>
        <v>0</v>
      </c>
      <c r="U72" s="43">
        <f t="shared" si="30"/>
        <v>35</v>
      </c>
      <c r="V72" s="41">
        <f>G262</f>
        <v>0.15</v>
      </c>
      <c r="W72" s="42">
        <f t="shared" si="31"/>
        <v>5.25</v>
      </c>
      <c r="X72" s="42">
        <f t="shared" si="32"/>
        <v>40.25</v>
      </c>
      <c r="Y72" s="40"/>
      <c r="Z72" s="48">
        <f>L260</f>
        <v>0</v>
      </c>
      <c r="AA72" s="42">
        <f t="shared" si="33"/>
        <v>0</v>
      </c>
      <c r="AB72" s="42" t="e">
        <f t="shared" si="34"/>
        <v>#DIV/0!</v>
      </c>
      <c r="AC72" s="21"/>
      <c r="AG72" s="4"/>
    </row>
    <row r="73" spans="1:33" s="40" customFormat="1" ht="27.75" customHeight="1" x14ac:dyDescent="0.25">
      <c r="A73" s="47" t="s">
        <v>26</v>
      </c>
      <c r="B73" s="560" t="s">
        <v>100</v>
      </c>
      <c r="C73" s="561"/>
      <c r="D73" s="561"/>
      <c r="E73" s="561"/>
      <c r="F73" s="562"/>
      <c r="G73" s="31" t="s">
        <v>99</v>
      </c>
      <c r="H73" s="32">
        <v>70</v>
      </c>
      <c r="I73" s="33">
        <v>65</v>
      </c>
      <c r="J73" s="34"/>
      <c r="K73" s="73">
        <f t="shared" si="25"/>
        <v>0</v>
      </c>
      <c r="L73" s="636"/>
      <c r="M73" s="637"/>
      <c r="N73" s="36"/>
      <c r="O73" s="37">
        <f t="shared" si="26"/>
        <v>70</v>
      </c>
      <c r="P73" s="38">
        <f t="shared" si="27"/>
        <v>0</v>
      </c>
      <c r="Q73" s="39" t="e">
        <f t="shared" si="28"/>
        <v>#DIV/0!</v>
      </c>
      <c r="S73" s="41">
        <f>G261</f>
        <v>0</v>
      </c>
      <c r="T73" s="42">
        <f t="shared" si="29"/>
        <v>0</v>
      </c>
      <c r="U73" s="43">
        <f t="shared" si="30"/>
        <v>65</v>
      </c>
      <c r="V73" s="41">
        <f>G262</f>
        <v>0.15</v>
      </c>
      <c r="W73" s="42">
        <f t="shared" si="31"/>
        <v>9.75</v>
      </c>
      <c r="X73" s="42">
        <f t="shared" si="32"/>
        <v>74.75</v>
      </c>
      <c r="Z73" s="48">
        <f>L260</f>
        <v>0</v>
      </c>
      <c r="AA73" s="42">
        <f t="shared" si="33"/>
        <v>0</v>
      </c>
      <c r="AB73" s="42" t="e">
        <f t="shared" si="34"/>
        <v>#DIV/0!</v>
      </c>
      <c r="AC73" s="21"/>
      <c r="AG73" s="4"/>
    </row>
    <row r="74" spans="1:33" s="40" customFormat="1" ht="43.5" customHeight="1" x14ac:dyDescent="0.25">
      <c r="A74" s="47" t="s">
        <v>26</v>
      </c>
      <c r="B74" s="560" t="s">
        <v>100</v>
      </c>
      <c r="C74" s="561"/>
      <c r="D74" s="561"/>
      <c r="E74" s="561"/>
      <c r="F74" s="137" t="s">
        <v>97</v>
      </c>
      <c r="G74" s="31"/>
      <c r="H74" s="138">
        <v>45</v>
      </c>
      <c r="I74" s="33">
        <v>35</v>
      </c>
      <c r="J74" s="34"/>
      <c r="K74" s="73">
        <f t="shared" si="25"/>
        <v>0</v>
      </c>
      <c r="L74" s="634"/>
      <c r="M74" s="635"/>
      <c r="N74" s="36"/>
      <c r="O74" s="37">
        <f t="shared" si="26"/>
        <v>45</v>
      </c>
      <c r="P74" s="38">
        <f t="shared" si="27"/>
        <v>0</v>
      </c>
      <c r="Q74" s="39" t="e">
        <f t="shared" si="28"/>
        <v>#DIV/0!</v>
      </c>
      <c r="S74" s="41">
        <f>G261</f>
        <v>0</v>
      </c>
      <c r="T74" s="42">
        <f t="shared" si="29"/>
        <v>0</v>
      </c>
      <c r="U74" s="43">
        <f t="shared" si="30"/>
        <v>35</v>
      </c>
      <c r="V74" s="41">
        <f>G262</f>
        <v>0.15</v>
      </c>
      <c r="W74" s="42">
        <f t="shared" si="31"/>
        <v>5.25</v>
      </c>
      <c r="X74" s="42">
        <f t="shared" si="32"/>
        <v>40.25</v>
      </c>
      <c r="Z74" s="48">
        <f>L260</f>
        <v>0</v>
      </c>
      <c r="AA74" s="42">
        <f t="shared" si="33"/>
        <v>0</v>
      </c>
      <c r="AB74" s="42" t="e">
        <f t="shared" si="34"/>
        <v>#DIV/0!</v>
      </c>
      <c r="AC74" s="21"/>
      <c r="AG74" s="4"/>
    </row>
    <row r="75" spans="1:33" s="40" customFormat="1" ht="43.5" customHeight="1" x14ac:dyDescent="0.25">
      <c r="A75" s="404" t="s">
        <v>101</v>
      </c>
      <c r="B75" s="401"/>
      <c r="C75" s="401"/>
      <c r="D75" s="401"/>
      <c r="E75" s="401"/>
      <c r="F75" s="401"/>
      <c r="G75" s="405"/>
      <c r="H75" s="401"/>
      <c r="I75" s="406"/>
      <c r="J75" s="407"/>
      <c r="K75" s="408"/>
      <c r="L75" s="516"/>
      <c r="M75" s="517"/>
      <c r="N75" s="516"/>
      <c r="O75" s="517"/>
      <c r="P75" s="139">
        <f>SUM(P83,P88,P76,P80,P108)</f>
        <v>0</v>
      </c>
      <c r="Q75" s="139" t="e">
        <f>SUM(Q83,Q88,Q76,Q80,Q108)</f>
        <v>#DIV/0!</v>
      </c>
      <c r="R75" s="14"/>
      <c r="S75" s="140"/>
      <c r="T75" s="141"/>
      <c r="U75" s="142"/>
      <c r="V75" s="143"/>
      <c r="W75" s="141"/>
      <c r="X75" s="144"/>
      <c r="Y75" s="14"/>
      <c r="Z75" s="145"/>
      <c r="AA75" s="141">
        <f>SUM(AA83,AA88,AA76,AA80,AA108)</f>
        <v>0</v>
      </c>
      <c r="AB75" s="141" t="e">
        <f>SUM(AB83,AB88,AB76,AB80,AB108)</f>
        <v>#DIV/0!</v>
      </c>
      <c r="AC75" s="21"/>
      <c r="AG75" s="4"/>
    </row>
    <row r="76" spans="1:33" s="40" customFormat="1" ht="27.75" customHeight="1" x14ac:dyDescent="0.25">
      <c r="A76" s="409" t="s">
        <v>102</v>
      </c>
      <c r="B76" s="410"/>
      <c r="C76" s="410"/>
      <c r="D76" s="410"/>
      <c r="E76" s="410"/>
      <c r="F76" s="410"/>
      <c r="G76" s="411"/>
      <c r="H76" s="397"/>
      <c r="I76" s="412"/>
      <c r="J76" s="413"/>
      <c r="K76" s="414"/>
      <c r="L76" s="491"/>
      <c r="M76" s="492"/>
      <c r="N76" s="491"/>
      <c r="O76" s="492"/>
      <c r="P76" s="65">
        <f>SUM(P77:P79)</f>
        <v>0</v>
      </c>
      <c r="Q76" s="146" t="e">
        <f>SUM(Q77:Q79)</f>
        <v>#DIV/0!</v>
      </c>
      <c r="R76" s="147"/>
      <c r="S76" s="67"/>
      <c r="T76" s="68"/>
      <c r="U76" s="69"/>
      <c r="V76" s="70"/>
      <c r="W76" s="68"/>
      <c r="X76" s="71"/>
      <c r="Y76" s="147"/>
      <c r="Z76" s="72"/>
      <c r="AA76" s="68">
        <f>SUM(AA77:AA79)</f>
        <v>0</v>
      </c>
      <c r="AB76" s="71" t="e">
        <f>SUM(AB77:AB79)</f>
        <v>#DIV/0!</v>
      </c>
      <c r="AC76" s="21"/>
      <c r="AG76" s="4"/>
    </row>
    <row r="77" spans="1:33" s="40" customFormat="1" ht="27.75" customHeight="1" x14ac:dyDescent="0.25">
      <c r="A77" s="47" t="s">
        <v>26</v>
      </c>
      <c r="B77" s="560" t="s">
        <v>103</v>
      </c>
      <c r="C77" s="561"/>
      <c r="D77" s="561"/>
      <c r="E77" s="561"/>
      <c r="F77" s="562"/>
      <c r="G77" s="31"/>
      <c r="H77" s="79">
        <v>60</v>
      </c>
      <c r="I77" s="148">
        <v>350</v>
      </c>
      <c r="J77" s="34"/>
      <c r="K77" s="73">
        <f>J77*I77</f>
        <v>0</v>
      </c>
      <c r="L77" s="574"/>
      <c r="M77" s="575"/>
      <c r="N77" s="36"/>
      <c r="O77" s="38">
        <f>H77</f>
        <v>60</v>
      </c>
      <c r="P77" s="38">
        <f t="shared" ref="P77:P82" si="35">O77*J77/1000</f>
        <v>0</v>
      </c>
      <c r="Q77" s="39" t="e">
        <f t="shared" ref="Q77:Q82" si="36">O77*J77/Z77/1000</f>
        <v>#DIV/0!</v>
      </c>
      <c r="S77" s="149">
        <f>G261</f>
        <v>0</v>
      </c>
      <c r="T77" s="42">
        <f t="shared" ref="T77:T82" si="37">I77*S77</f>
        <v>0</v>
      </c>
      <c r="U77" s="43">
        <f t="shared" ref="U77:U82" si="38">I77-T77</f>
        <v>350</v>
      </c>
      <c r="V77" s="149">
        <f>G262</f>
        <v>0.15</v>
      </c>
      <c r="W77" s="42">
        <f t="shared" ref="W77:W82" si="39">U77*V77</f>
        <v>52.5</v>
      </c>
      <c r="X77" s="42">
        <f t="shared" ref="X77:X82" si="40">U77+W77</f>
        <v>402.5</v>
      </c>
      <c r="Z77" s="150">
        <f>L260</f>
        <v>0</v>
      </c>
      <c r="AA77" s="42">
        <f t="shared" ref="AA77:AA82" si="41">X77*J77</f>
        <v>0</v>
      </c>
      <c r="AB77" s="42" t="e">
        <f>AA77/Z77</f>
        <v>#DIV/0!</v>
      </c>
      <c r="AC77" s="21"/>
      <c r="AG77" s="4"/>
    </row>
    <row r="78" spans="1:33" s="14" customFormat="1" ht="27.75" customHeight="1" x14ac:dyDescent="0.25">
      <c r="A78" s="47" t="s">
        <v>26</v>
      </c>
      <c r="B78" s="560" t="s">
        <v>104</v>
      </c>
      <c r="C78" s="561"/>
      <c r="D78" s="561"/>
      <c r="E78" s="561"/>
      <c r="F78" s="562"/>
      <c r="G78" s="31"/>
      <c r="H78" s="32">
        <v>80</v>
      </c>
      <c r="I78" s="33">
        <v>210</v>
      </c>
      <c r="J78" s="34"/>
      <c r="K78" s="73">
        <f>J78*I78</f>
        <v>0</v>
      </c>
      <c r="L78" s="469"/>
      <c r="M78" s="470"/>
      <c r="N78" s="36"/>
      <c r="O78" s="37">
        <f>H78</f>
        <v>80</v>
      </c>
      <c r="P78" s="38">
        <f t="shared" si="35"/>
        <v>0</v>
      </c>
      <c r="Q78" s="39" t="e">
        <f t="shared" si="36"/>
        <v>#DIV/0!</v>
      </c>
      <c r="R78" s="40"/>
      <c r="S78" s="41">
        <f>G261</f>
        <v>0</v>
      </c>
      <c r="T78" s="42">
        <f t="shared" si="37"/>
        <v>0</v>
      </c>
      <c r="U78" s="43">
        <f t="shared" si="38"/>
        <v>210</v>
      </c>
      <c r="V78" s="41">
        <f>G262</f>
        <v>0.15</v>
      </c>
      <c r="W78" s="42">
        <f t="shared" si="39"/>
        <v>31.5</v>
      </c>
      <c r="X78" s="42">
        <f t="shared" si="40"/>
        <v>241.5</v>
      </c>
      <c r="Y78" s="40"/>
      <c r="Z78" s="48">
        <f>L260</f>
        <v>0</v>
      </c>
      <c r="AA78" s="42">
        <f t="shared" si="41"/>
        <v>0</v>
      </c>
      <c r="AB78" s="42" t="e">
        <f>AA78/Z78</f>
        <v>#DIV/0!</v>
      </c>
      <c r="AC78" s="21"/>
      <c r="AG78" s="4"/>
    </row>
    <row r="79" spans="1:33" s="147" customFormat="1" ht="27.75" customHeight="1" x14ac:dyDescent="0.25">
      <c r="A79" s="47" t="s">
        <v>26</v>
      </c>
      <c r="B79" s="560" t="s">
        <v>105</v>
      </c>
      <c r="C79" s="561"/>
      <c r="D79" s="561"/>
      <c r="E79" s="561"/>
      <c r="F79" s="562"/>
      <c r="G79" s="31"/>
      <c r="H79" s="32">
        <v>80</v>
      </c>
      <c r="I79" s="33">
        <v>150</v>
      </c>
      <c r="J79" s="34"/>
      <c r="K79" s="73">
        <f>J79*I79</f>
        <v>0</v>
      </c>
      <c r="L79" s="469"/>
      <c r="M79" s="470"/>
      <c r="N79" s="36"/>
      <c r="O79" s="37">
        <f>H79</f>
        <v>80</v>
      </c>
      <c r="P79" s="38">
        <f t="shared" si="35"/>
        <v>0</v>
      </c>
      <c r="Q79" s="39" t="e">
        <f t="shared" si="36"/>
        <v>#DIV/0!</v>
      </c>
      <c r="R79" s="40"/>
      <c r="S79" s="41">
        <f>G261</f>
        <v>0</v>
      </c>
      <c r="T79" s="42">
        <f t="shared" si="37"/>
        <v>0</v>
      </c>
      <c r="U79" s="43">
        <f t="shared" si="38"/>
        <v>150</v>
      </c>
      <c r="V79" s="41">
        <f>G262</f>
        <v>0.15</v>
      </c>
      <c r="W79" s="42">
        <f t="shared" si="39"/>
        <v>22.5</v>
      </c>
      <c r="X79" s="42">
        <f t="shared" si="40"/>
        <v>172.5</v>
      </c>
      <c r="Y79" s="40"/>
      <c r="Z79" s="48">
        <f>L260</f>
        <v>0</v>
      </c>
      <c r="AA79" s="42">
        <f t="shared" si="41"/>
        <v>0</v>
      </c>
      <c r="AB79" s="42" t="e">
        <f>AA79/Z79</f>
        <v>#DIV/0!</v>
      </c>
      <c r="AC79" s="21"/>
      <c r="AG79" s="4"/>
    </row>
    <row r="80" spans="1:33" s="40" customFormat="1" ht="27.75" customHeight="1" x14ac:dyDescent="0.25">
      <c r="A80" s="409" t="s">
        <v>106</v>
      </c>
      <c r="B80" s="410"/>
      <c r="C80" s="410"/>
      <c r="D80" s="410"/>
      <c r="E80" s="410"/>
      <c r="F80" s="410"/>
      <c r="G80" s="411"/>
      <c r="H80" s="397"/>
      <c r="I80" s="415"/>
      <c r="J80" s="416"/>
      <c r="K80" s="417"/>
      <c r="L80" s="151"/>
      <c r="M80" s="151"/>
      <c r="N80" s="151"/>
      <c r="O80" s="24"/>
      <c r="P80" s="65">
        <f>SUM(P81:P82)</f>
        <v>0</v>
      </c>
      <c r="Q80" s="146" t="e">
        <f>SUM(Q81:Q82)</f>
        <v>#DIV/0!</v>
      </c>
      <c r="R80" s="147"/>
      <c r="S80" s="67"/>
      <c r="T80" s="68"/>
      <c r="U80" s="69"/>
      <c r="V80" s="70"/>
      <c r="W80" s="68"/>
      <c r="X80" s="71"/>
      <c r="Y80" s="147"/>
      <c r="Z80" s="72"/>
      <c r="AA80" s="68">
        <f>SUM(AA81:AA82)</f>
        <v>0</v>
      </c>
      <c r="AB80" s="71" t="e">
        <f>SUM(AB81:AB82)</f>
        <v>#DIV/0!</v>
      </c>
      <c r="AC80" s="21"/>
      <c r="AG80" s="4"/>
    </row>
    <row r="81" spans="1:38" s="40" customFormat="1" ht="27.75" customHeight="1" x14ac:dyDescent="0.25">
      <c r="A81" s="47" t="s">
        <v>78</v>
      </c>
      <c r="B81" s="616" t="s">
        <v>107</v>
      </c>
      <c r="C81" s="617"/>
      <c r="D81" s="617"/>
      <c r="E81" s="617"/>
      <c r="F81" s="618"/>
      <c r="G81" s="152"/>
      <c r="H81" s="153">
        <v>200</v>
      </c>
      <c r="I81" s="33">
        <v>260</v>
      </c>
      <c r="J81" s="34"/>
      <c r="K81" s="73">
        <f>J81*I81</f>
        <v>0</v>
      </c>
      <c r="L81" s="574"/>
      <c r="M81" s="575"/>
      <c r="N81" s="36"/>
      <c r="O81" s="37">
        <f>H81</f>
        <v>200</v>
      </c>
      <c r="P81" s="38">
        <f t="shared" si="35"/>
        <v>0</v>
      </c>
      <c r="Q81" s="39" t="e">
        <f t="shared" si="36"/>
        <v>#DIV/0!</v>
      </c>
      <c r="S81" s="41">
        <f>G261</f>
        <v>0</v>
      </c>
      <c r="T81" s="42">
        <f t="shared" si="37"/>
        <v>0</v>
      </c>
      <c r="U81" s="43">
        <f t="shared" si="38"/>
        <v>260</v>
      </c>
      <c r="V81" s="41">
        <f>G262</f>
        <v>0.15</v>
      </c>
      <c r="W81" s="42">
        <f t="shared" si="39"/>
        <v>39</v>
      </c>
      <c r="X81" s="42">
        <f t="shared" si="40"/>
        <v>299</v>
      </c>
      <c r="Z81" s="48">
        <f>L260</f>
        <v>0</v>
      </c>
      <c r="AA81" s="42">
        <f t="shared" si="41"/>
        <v>0</v>
      </c>
      <c r="AB81" s="42" t="e">
        <f>AA81/Z81</f>
        <v>#DIV/0!</v>
      </c>
      <c r="AC81" s="21"/>
      <c r="AG81" s="4"/>
    </row>
    <row r="82" spans="1:38" s="40" customFormat="1" ht="43.5" customHeight="1" x14ac:dyDescent="0.25">
      <c r="A82" s="47" t="s">
        <v>26</v>
      </c>
      <c r="B82" s="560" t="s">
        <v>108</v>
      </c>
      <c r="C82" s="561"/>
      <c r="D82" s="561"/>
      <c r="E82" s="561"/>
      <c r="F82" s="562"/>
      <c r="G82" s="31"/>
      <c r="H82" s="32">
        <v>150</v>
      </c>
      <c r="I82" s="33">
        <v>150</v>
      </c>
      <c r="J82" s="34"/>
      <c r="K82" s="73">
        <f>J82*I82</f>
        <v>0</v>
      </c>
      <c r="L82" s="154"/>
      <c r="M82" s="155"/>
      <c r="N82" s="156"/>
      <c r="O82" s="37">
        <f>H82</f>
        <v>150</v>
      </c>
      <c r="P82" s="38">
        <f t="shared" si="35"/>
        <v>0</v>
      </c>
      <c r="Q82" s="39" t="e">
        <f t="shared" si="36"/>
        <v>#DIV/0!</v>
      </c>
      <c r="S82" s="41">
        <f>G261</f>
        <v>0</v>
      </c>
      <c r="T82" s="42">
        <f t="shared" si="37"/>
        <v>0</v>
      </c>
      <c r="U82" s="43">
        <f t="shared" si="38"/>
        <v>150</v>
      </c>
      <c r="V82" s="41">
        <f>G262</f>
        <v>0.15</v>
      </c>
      <c r="W82" s="42">
        <f t="shared" si="39"/>
        <v>22.5</v>
      </c>
      <c r="X82" s="42">
        <f t="shared" si="40"/>
        <v>172.5</v>
      </c>
      <c r="Z82" s="48">
        <f>L260</f>
        <v>0</v>
      </c>
      <c r="AA82" s="42">
        <f t="shared" si="41"/>
        <v>0</v>
      </c>
      <c r="AB82" s="42" t="e">
        <f>AA82/Z82</f>
        <v>#DIV/0!</v>
      </c>
      <c r="AC82" s="21"/>
      <c r="AG82" s="4"/>
    </row>
    <row r="83" spans="1:38" s="40" customFormat="1" ht="27.75" customHeight="1" x14ac:dyDescent="0.25">
      <c r="A83" s="409" t="s">
        <v>109</v>
      </c>
      <c r="B83" s="410"/>
      <c r="C83" s="410"/>
      <c r="D83" s="410"/>
      <c r="E83" s="410"/>
      <c r="F83" s="410"/>
      <c r="G83" s="411"/>
      <c r="H83" s="397"/>
      <c r="I83" s="417"/>
      <c r="J83" s="413"/>
      <c r="K83" s="414"/>
      <c r="L83" s="491"/>
      <c r="M83" s="492"/>
      <c r="N83" s="491"/>
      <c r="O83" s="492"/>
      <c r="P83" s="157">
        <f>SUM(P84:P87)</f>
        <v>0</v>
      </c>
      <c r="Q83" s="146" t="e">
        <f>SUM(Q84:Q87)</f>
        <v>#DIV/0!</v>
      </c>
      <c r="R83" s="158"/>
      <c r="S83" s="159"/>
      <c r="T83" s="160"/>
      <c r="U83" s="161"/>
      <c r="V83" s="162"/>
      <c r="W83" s="160"/>
      <c r="X83" s="163"/>
      <c r="Y83" s="158"/>
      <c r="Z83" s="164"/>
      <c r="AA83" s="68">
        <f>SUM(AA84:AA87)</f>
        <v>0</v>
      </c>
      <c r="AB83" s="71" t="e">
        <f>SUM(AB84:AB87)</f>
        <v>#DIV/0!</v>
      </c>
      <c r="AC83" s="21"/>
      <c r="AG83" s="4"/>
    </row>
    <row r="84" spans="1:38" s="40" customFormat="1" ht="27.75" customHeight="1" x14ac:dyDescent="0.25">
      <c r="A84" s="47" t="s">
        <v>110</v>
      </c>
      <c r="B84" s="632" t="s">
        <v>111</v>
      </c>
      <c r="C84" s="632"/>
      <c r="D84" s="632"/>
      <c r="E84" s="632"/>
      <c r="F84" s="632"/>
      <c r="G84" s="31"/>
      <c r="H84" s="165">
        <v>170</v>
      </c>
      <c r="I84" s="166">
        <v>170</v>
      </c>
      <c r="J84" s="167"/>
      <c r="K84" s="168">
        <f>J84*I84</f>
        <v>0</v>
      </c>
      <c r="L84" s="633"/>
      <c r="M84" s="633"/>
      <c r="N84" s="169"/>
      <c r="O84" s="170">
        <f>H84</f>
        <v>170</v>
      </c>
      <c r="P84" s="171">
        <f>O84*J84/1000</f>
        <v>0</v>
      </c>
      <c r="Q84" s="39" t="e">
        <f>P84/Z84</f>
        <v>#DIV/0!</v>
      </c>
      <c r="R84" s="158"/>
      <c r="S84" s="41">
        <f>G261</f>
        <v>0</v>
      </c>
      <c r="T84" s="42">
        <f>I84*S84</f>
        <v>0</v>
      </c>
      <c r="U84" s="43">
        <f>I84-T84</f>
        <v>170</v>
      </c>
      <c r="V84" s="41">
        <f>G262</f>
        <v>0.15</v>
      </c>
      <c r="W84" s="42">
        <f>U84*V84</f>
        <v>25.5</v>
      </c>
      <c r="X84" s="42">
        <f>U84+W84</f>
        <v>195.5</v>
      </c>
      <c r="Y84" s="158"/>
      <c r="Z84" s="44">
        <f>L260</f>
        <v>0</v>
      </c>
      <c r="AA84" s="42">
        <f>X84*J84</f>
        <v>0</v>
      </c>
      <c r="AB84" s="42" t="e">
        <f>AA84/Z84</f>
        <v>#DIV/0!</v>
      </c>
      <c r="AC84" s="21"/>
      <c r="AG84" s="4"/>
    </row>
    <row r="85" spans="1:38" s="40" customFormat="1" ht="42.75" customHeight="1" x14ac:dyDescent="0.25">
      <c r="A85" s="47" t="s">
        <v>110</v>
      </c>
      <c r="B85" s="632" t="s">
        <v>112</v>
      </c>
      <c r="C85" s="632"/>
      <c r="D85" s="632"/>
      <c r="E85" s="632"/>
      <c r="F85" s="632"/>
      <c r="G85" s="31"/>
      <c r="H85" s="165" t="s">
        <v>113</v>
      </c>
      <c r="I85" s="166">
        <v>200</v>
      </c>
      <c r="J85" s="167"/>
      <c r="K85" s="168">
        <f>J85*I85</f>
        <v>0</v>
      </c>
      <c r="L85" s="633"/>
      <c r="M85" s="633"/>
      <c r="N85" s="169"/>
      <c r="O85" s="170" t="str">
        <f>H85</f>
        <v>170</v>
      </c>
      <c r="P85" s="171">
        <f>O85*J85/1000</f>
        <v>0</v>
      </c>
      <c r="Q85" s="39" t="e">
        <f>P85/Z85</f>
        <v>#DIV/0!</v>
      </c>
      <c r="R85" s="158"/>
      <c r="S85" s="41">
        <f>G261</f>
        <v>0</v>
      </c>
      <c r="T85" s="42">
        <f>I85*S85</f>
        <v>0</v>
      </c>
      <c r="U85" s="43">
        <f>I85-T85</f>
        <v>200</v>
      </c>
      <c r="V85" s="41">
        <f>G262</f>
        <v>0.15</v>
      </c>
      <c r="W85" s="42">
        <f>U85*V85</f>
        <v>30</v>
      </c>
      <c r="X85" s="42">
        <f>U85+W85</f>
        <v>230</v>
      </c>
      <c r="Y85" s="158"/>
      <c r="Z85" s="44">
        <f>L260</f>
        <v>0</v>
      </c>
      <c r="AA85" s="42">
        <f>X85*J85</f>
        <v>0</v>
      </c>
      <c r="AB85" s="42" t="e">
        <f>AA85/Z85</f>
        <v>#DIV/0!</v>
      </c>
      <c r="AC85" s="21"/>
      <c r="AG85" s="4"/>
    </row>
    <row r="86" spans="1:38" s="40" customFormat="1" ht="27.75" customHeight="1" x14ac:dyDescent="0.25">
      <c r="A86" s="47" t="s">
        <v>110</v>
      </c>
      <c r="B86" s="632" t="s">
        <v>114</v>
      </c>
      <c r="C86" s="632"/>
      <c r="D86" s="632"/>
      <c r="E86" s="632"/>
      <c r="F86" s="632"/>
      <c r="G86" s="31"/>
      <c r="H86" s="165" t="s">
        <v>113</v>
      </c>
      <c r="I86" s="166">
        <v>200</v>
      </c>
      <c r="J86" s="167"/>
      <c r="K86" s="168">
        <f>J86*I86</f>
        <v>0</v>
      </c>
      <c r="L86" s="633"/>
      <c r="M86" s="633"/>
      <c r="N86" s="169"/>
      <c r="O86" s="170" t="str">
        <f>H86</f>
        <v>170</v>
      </c>
      <c r="P86" s="171">
        <f>O86*J86/1000</f>
        <v>0</v>
      </c>
      <c r="Q86" s="39" t="e">
        <f>P86/Z86</f>
        <v>#DIV/0!</v>
      </c>
      <c r="R86" s="158"/>
      <c r="S86" s="41">
        <f>G261</f>
        <v>0</v>
      </c>
      <c r="T86" s="42">
        <f>I86*S86</f>
        <v>0</v>
      </c>
      <c r="U86" s="43">
        <f>I86-T86</f>
        <v>200</v>
      </c>
      <c r="V86" s="41">
        <f>G262</f>
        <v>0.15</v>
      </c>
      <c r="W86" s="42">
        <f>U86*V86</f>
        <v>30</v>
      </c>
      <c r="X86" s="42">
        <f>U86+W86</f>
        <v>230</v>
      </c>
      <c r="Y86" s="158"/>
      <c r="Z86" s="44">
        <f>L260</f>
        <v>0</v>
      </c>
      <c r="AA86" s="42">
        <f>X86*J86</f>
        <v>0</v>
      </c>
      <c r="AB86" s="42" t="e">
        <f>AA86/Z86</f>
        <v>#DIV/0!</v>
      </c>
      <c r="AC86" s="21"/>
      <c r="AG86" s="4"/>
    </row>
    <row r="87" spans="1:38" s="147" customFormat="1" ht="47.25" customHeight="1" x14ac:dyDescent="0.25">
      <c r="A87" s="47" t="s">
        <v>110</v>
      </c>
      <c r="B87" s="632" t="s">
        <v>115</v>
      </c>
      <c r="C87" s="632"/>
      <c r="D87" s="632"/>
      <c r="E87" s="632"/>
      <c r="F87" s="632"/>
      <c r="G87" s="31"/>
      <c r="H87" s="165">
        <v>220</v>
      </c>
      <c r="I87" s="166">
        <v>380</v>
      </c>
      <c r="J87" s="167"/>
      <c r="K87" s="168">
        <f>J87*I87</f>
        <v>0</v>
      </c>
      <c r="L87" s="633"/>
      <c r="M87" s="633"/>
      <c r="N87" s="169"/>
      <c r="O87" s="170">
        <f>H87</f>
        <v>220</v>
      </c>
      <c r="P87" s="171">
        <f>O87*J87/1000</f>
        <v>0</v>
      </c>
      <c r="Q87" s="39" t="e">
        <f>P87/Z87</f>
        <v>#DIV/0!</v>
      </c>
      <c r="R87" s="158"/>
      <c r="S87" s="41">
        <f>G261</f>
        <v>0</v>
      </c>
      <c r="T87" s="42">
        <f>I87*S87</f>
        <v>0</v>
      </c>
      <c r="U87" s="43">
        <f>I87-T87</f>
        <v>380</v>
      </c>
      <c r="V87" s="41">
        <f>G262</f>
        <v>0.15</v>
      </c>
      <c r="W87" s="42">
        <f>U87*V87</f>
        <v>57</v>
      </c>
      <c r="X87" s="42">
        <f>U87+W87</f>
        <v>437</v>
      </c>
      <c r="Y87" s="158"/>
      <c r="Z87" s="44">
        <f>L260</f>
        <v>0</v>
      </c>
      <c r="AA87" s="42">
        <f>X87*J87</f>
        <v>0</v>
      </c>
      <c r="AB87" s="42" t="e">
        <f>AA87/Z87</f>
        <v>#DIV/0!</v>
      </c>
      <c r="AC87" s="21"/>
      <c r="AG87" s="4"/>
    </row>
    <row r="88" spans="1:38" s="40" customFormat="1" ht="27.75" customHeight="1" x14ac:dyDescent="0.25">
      <c r="A88" s="394" t="s">
        <v>116</v>
      </c>
      <c r="B88" s="395"/>
      <c r="C88" s="395"/>
      <c r="D88" s="395"/>
      <c r="E88" s="395"/>
      <c r="F88" s="395"/>
      <c r="G88" s="396"/>
      <c r="H88" s="397"/>
      <c r="I88" s="400"/>
      <c r="J88" s="418"/>
      <c r="K88" s="419"/>
      <c r="L88" s="598"/>
      <c r="M88" s="599"/>
      <c r="N88" s="598"/>
      <c r="O88" s="599"/>
      <c r="P88" s="157">
        <f>SUM(P100:P106)</f>
        <v>0</v>
      </c>
      <c r="Q88" s="146" t="e">
        <f>SUM(Q100:Q106)</f>
        <v>#DIV/0!</v>
      </c>
      <c r="R88" s="158"/>
      <c r="S88" s="159"/>
      <c r="T88" s="160"/>
      <c r="U88" s="161"/>
      <c r="V88" s="162"/>
      <c r="W88" s="160"/>
      <c r="X88" s="163"/>
      <c r="Y88" s="158"/>
      <c r="Z88" s="164"/>
      <c r="AA88" s="68">
        <f>SUM(AA100:AA106)</f>
        <v>0</v>
      </c>
      <c r="AB88" s="71" t="e">
        <f>SUM(AB100:AB106)</f>
        <v>#DIV/0!</v>
      </c>
      <c r="AC88" s="21"/>
      <c r="AG88" s="4"/>
    </row>
    <row r="89" spans="1:38" s="40" customFormat="1" ht="27.75" customHeight="1" x14ac:dyDescent="0.25">
      <c r="A89" s="628" t="s">
        <v>117</v>
      </c>
      <c r="B89" s="622" t="s">
        <v>118</v>
      </c>
      <c r="C89" s="623"/>
      <c r="D89" s="623"/>
      <c r="E89" s="623"/>
      <c r="F89" s="624"/>
      <c r="G89" s="172"/>
      <c r="H89" s="173">
        <v>30</v>
      </c>
      <c r="I89" s="174">
        <v>170</v>
      </c>
      <c r="J89" s="175"/>
      <c r="K89" s="176">
        <f t="shared" ref="K89:K107" si="42">J89*I89</f>
        <v>0</v>
      </c>
      <c r="L89" s="574"/>
      <c r="M89" s="575"/>
      <c r="N89" s="177"/>
      <c r="O89" s="178">
        <f t="shared" ref="O89:O99" si="43">H89</f>
        <v>30</v>
      </c>
      <c r="P89" s="171">
        <f t="shared" ref="P89:P107" si="44">O89*J89/1000</f>
        <v>0</v>
      </c>
      <c r="Q89" s="39" t="e">
        <f t="shared" ref="Q89:Q107" si="45">P89/Z89</f>
        <v>#DIV/0!</v>
      </c>
      <c r="R89" s="179"/>
      <c r="S89" s="180">
        <v>0</v>
      </c>
      <c r="T89" s="42">
        <f t="shared" ref="T89:T95" si="46">I89*S89</f>
        <v>0</v>
      </c>
      <c r="U89" s="43">
        <f t="shared" ref="U89:U95" si="47">I89-T89</f>
        <v>170</v>
      </c>
      <c r="V89" s="149">
        <f>G262</f>
        <v>0.15</v>
      </c>
      <c r="W89" s="42">
        <f t="shared" ref="W89:W95" si="48">U89*V89</f>
        <v>25.5</v>
      </c>
      <c r="X89" s="42">
        <f t="shared" ref="X89:X95" si="49">U89+W89</f>
        <v>195.5</v>
      </c>
      <c r="Y89" s="179"/>
      <c r="Z89" s="150">
        <f>Z1</f>
        <v>0</v>
      </c>
      <c r="AA89" s="42">
        <f t="shared" ref="AA89:AA95" si="50">X89*J89</f>
        <v>0</v>
      </c>
      <c r="AB89" s="42" t="e">
        <f t="shared" ref="AB89:AB105" si="51">AA89/Z89</f>
        <v>#DIV/0!</v>
      </c>
      <c r="AD89" s="4"/>
    </row>
    <row r="90" spans="1:38" s="40" customFormat="1" ht="27.75" customHeight="1" x14ac:dyDescent="0.25">
      <c r="A90" s="628"/>
      <c r="B90" s="619" t="s">
        <v>119</v>
      </c>
      <c r="C90" s="620"/>
      <c r="D90" s="620"/>
      <c r="E90" s="620"/>
      <c r="F90" s="621"/>
      <c r="G90" s="172"/>
      <c r="H90" s="173">
        <v>35</v>
      </c>
      <c r="I90" s="174">
        <v>110</v>
      </c>
      <c r="J90" s="175"/>
      <c r="K90" s="176">
        <f t="shared" si="42"/>
        <v>0</v>
      </c>
      <c r="L90" s="574"/>
      <c r="M90" s="575"/>
      <c r="N90" s="177"/>
      <c r="O90" s="178">
        <f t="shared" si="43"/>
        <v>35</v>
      </c>
      <c r="P90" s="171">
        <f t="shared" si="44"/>
        <v>0</v>
      </c>
      <c r="Q90" s="39" t="e">
        <f t="shared" si="45"/>
        <v>#DIV/0!</v>
      </c>
      <c r="R90" s="179"/>
      <c r="S90" s="180">
        <v>0</v>
      </c>
      <c r="T90" s="42">
        <f t="shared" si="46"/>
        <v>0</v>
      </c>
      <c r="U90" s="43">
        <f t="shared" si="47"/>
        <v>110</v>
      </c>
      <c r="V90" s="149">
        <v>0.15</v>
      </c>
      <c r="W90" s="42">
        <f t="shared" si="48"/>
        <v>16.5</v>
      </c>
      <c r="X90" s="42">
        <f t="shared" si="49"/>
        <v>126.5</v>
      </c>
      <c r="Y90" s="179"/>
      <c r="Z90" s="150">
        <f>Z1</f>
        <v>0</v>
      </c>
      <c r="AA90" s="42">
        <f t="shared" si="50"/>
        <v>0</v>
      </c>
      <c r="AB90" s="42" t="e">
        <f t="shared" si="51"/>
        <v>#DIV/0!</v>
      </c>
      <c r="AD90" s="4"/>
    </row>
    <row r="91" spans="1:38" s="40" customFormat="1" ht="27.75" customHeight="1" x14ac:dyDescent="0.25">
      <c r="A91" s="628"/>
      <c r="B91" s="619" t="s">
        <v>120</v>
      </c>
      <c r="C91" s="620"/>
      <c r="D91" s="620"/>
      <c r="E91" s="620"/>
      <c r="F91" s="621"/>
      <c r="G91" s="172"/>
      <c r="H91" s="173">
        <v>30</v>
      </c>
      <c r="I91" s="174">
        <v>170</v>
      </c>
      <c r="J91" s="175"/>
      <c r="K91" s="176">
        <f t="shared" si="42"/>
        <v>0</v>
      </c>
      <c r="L91" s="574"/>
      <c r="M91" s="575"/>
      <c r="N91" s="177"/>
      <c r="O91" s="178">
        <f t="shared" si="43"/>
        <v>30</v>
      </c>
      <c r="P91" s="171">
        <f t="shared" si="44"/>
        <v>0</v>
      </c>
      <c r="Q91" s="39" t="e">
        <f t="shared" si="45"/>
        <v>#DIV/0!</v>
      </c>
      <c r="R91" s="179"/>
      <c r="S91" s="180">
        <v>0</v>
      </c>
      <c r="T91" s="42">
        <f t="shared" si="46"/>
        <v>0</v>
      </c>
      <c r="U91" s="43">
        <f t="shared" si="47"/>
        <v>170</v>
      </c>
      <c r="V91" s="149">
        <v>0.15</v>
      </c>
      <c r="W91" s="42">
        <f t="shared" si="48"/>
        <v>25.5</v>
      </c>
      <c r="X91" s="42">
        <f t="shared" si="49"/>
        <v>195.5</v>
      </c>
      <c r="Y91" s="179"/>
      <c r="Z91" s="150">
        <f>Z1</f>
        <v>0</v>
      </c>
      <c r="AA91" s="42">
        <f t="shared" si="50"/>
        <v>0</v>
      </c>
      <c r="AB91" s="42" t="e">
        <f t="shared" si="51"/>
        <v>#DIV/0!</v>
      </c>
      <c r="AD91" s="4"/>
    </row>
    <row r="92" spans="1:38" s="40" customFormat="1" ht="27.75" customHeight="1" x14ac:dyDescent="0.25">
      <c r="A92" s="628"/>
      <c r="B92" s="629" t="s">
        <v>121</v>
      </c>
      <c r="C92" s="630"/>
      <c r="D92" s="630"/>
      <c r="E92" s="630"/>
      <c r="F92" s="631"/>
      <c r="G92" s="172"/>
      <c r="H92" s="173">
        <v>50</v>
      </c>
      <c r="I92" s="174">
        <v>90</v>
      </c>
      <c r="J92" s="175"/>
      <c r="K92" s="176">
        <f t="shared" si="42"/>
        <v>0</v>
      </c>
      <c r="L92" s="61"/>
      <c r="M92" s="62"/>
      <c r="N92" s="177"/>
      <c r="O92" s="178">
        <f t="shared" si="43"/>
        <v>50</v>
      </c>
      <c r="P92" s="171">
        <f t="shared" si="44"/>
        <v>0</v>
      </c>
      <c r="Q92" s="39" t="e">
        <f t="shared" si="45"/>
        <v>#DIV/0!</v>
      </c>
      <c r="R92" s="179"/>
      <c r="S92" s="180">
        <v>0</v>
      </c>
      <c r="T92" s="42">
        <f t="shared" si="46"/>
        <v>0</v>
      </c>
      <c r="U92" s="43">
        <f t="shared" si="47"/>
        <v>90</v>
      </c>
      <c r="V92" s="149">
        <v>0.15</v>
      </c>
      <c r="W92" s="42">
        <f t="shared" si="48"/>
        <v>13.5</v>
      </c>
      <c r="X92" s="42">
        <f t="shared" si="49"/>
        <v>103.5</v>
      </c>
      <c r="Y92" s="179"/>
      <c r="Z92" s="150">
        <f>Z1</f>
        <v>0</v>
      </c>
      <c r="AA92" s="42">
        <f t="shared" si="50"/>
        <v>0</v>
      </c>
      <c r="AB92" s="42" t="e">
        <f t="shared" si="51"/>
        <v>#DIV/0!</v>
      </c>
      <c r="AD92" s="4"/>
    </row>
    <row r="93" spans="1:38" s="40" customFormat="1" ht="27.75" customHeight="1" x14ac:dyDescent="0.25">
      <c r="A93" s="628"/>
      <c r="B93" s="619" t="s">
        <v>122</v>
      </c>
      <c r="C93" s="620"/>
      <c r="D93" s="620"/>
      <c r="E93" s="620"/>
      <c r="F93" s="621"/>
      <c r="G93" s="172"/>
      <c r="H93" s="173">
        <v>50</v>
      </c>
      <c r="I93" s="174">
        <v>110</v>
      </c>
      <c r="J93" s="175"/>
      <c r="K93" s="176">
        <f t="shared" si="42"/>
        <v>0</v>
      </c>
      <c r="L93" s="61"/>
      <c r="M93" s="62"/>
      <c r="N93" s="177"/>
      <c r="O93" s="178">
        <f t="shared" si="43"/>
        <v>50</v>
      </c>
      <c r="P93" s="171">
        <f t="shared" si="44"/>
        <v>0</v>
      </c>
      <c r="Q93" s="39" t="e">
        <f t="shared" si="45"/>
        <v>#DIV/0!</v>
      </c>
      <c r="R93" s="179"/>
      <c r="S93" s="180">
        <v>0</v>
      </c>
      <c r="T93" s="42">
        <f t="shared" si="46"/>
        <v>0</v>
      </c>
      <c r="U93" s="43">
        <f t="shared" si="47"/>
        <v>110</v>
      </c>
      <c r="V93" s="149">
        <v>0.15</v>
      </c>
      <c r="W93" s="42">
        <f t="shared" si="48"/>
        <v>16.5</v>
      </c>
      <c r="X93" s="42">
        <f t="shared" si="49"/>
        <v>126.5</v>
      </c>
      <c r="Y93" s="179"/>
      <c r="Z93" s="150">
        <f>Z1</f>
        <v>0</v>
      </c>
      <c r="AA93" s="42">
        <f t="shared" si="50"/>
        <v>0</v>
      </c>
      <c r="AB93" s="42" t="e">
        <f t="shared" si="51"/>
        <v>#DIV/0!</v>
      </c>
      <c r="AD93" s="4"/>
      <c r="AL93" s="40" t="s">
        <v>123</v>
      </c>
    </row>
    <row r="94" spans="1:38" s="40" customFormat="1" ht="27.75" customHeight="1" x14ac:dyDescent="0.25">
      <c r="A94" s="628"/>
      <c r="B94" s="619" t="s">
        <v>124</v>
      </c>
      <c r="C94" s="620"/>
      <c r="D94" s="620"/>
      <c r="E94" s="620"/>
      <c r="F94" s="621"/>
      <c r="G94" s="172"/>
      <c r="H94" s="173">
        <v>50</v>
      </c>
      <c r="I94" s="174">
        <v>120</v>
      </c>
      <c r="J94" s="175"/>
      <c r="K94" s="176">
        <f t="shared" si="42"/>
        <v>0</v>
      </c>
      <c r="L94" s="61"/>
      <c r="M94" s="62"/>
      <c r="N94" s="177"/>
      <c r="O94" s="178">
        <f t="shared" si="43"/>
        <v>50</v>
      </c>
      <c r="P94" s="171">
        <f t="shared" si="44"/>
        <v>0</v>
      </c>
      <c r="Q94" s="39" t="e">
        <f t="shared" si="45"/>
        <v>#DIV/0!</v>
      </c>
      <c r="R94" s="179"/>
      <c r="S94" s="180">
        <v>0</v>
      </c>
      <c r="T94" s="42">
        <f t="shared" si="46"/>
        <v>0</v>
      </c>
      <c r="U94" s="43">
        <f t="shared" si="47"/>
        <v>120</v>
      </c>
      <c r="V94" s="149">
        <v>0.15</v>
      </c>
      <c r="W94" s="42">
        <f t="shared" si="48"/>
        <v>18</v>
      </c>
      <c r="X94" s="42">
        <f t="shared" si="49"/>
        <v>138</v>
      </c>
      <c r="Y94" s="179"/>
      <c r="Z94" s="150">
        <f t="shared" ref="Z94:Z99" si="52">Z6</f>
        <v>0</v>
      </c>
      <c r="AA94" s="42">
        <f t="shared" si="50"/>
        <v>0</v>
      </c>
      <c r="AB94" s="42" t="e">
        <f t="shared" si="51"/>
        <v>#DIV/0!</v>
      </c>
      <c r="AD94" s="4"/>
    </row>
    <row r="95" spans="1:38" s="40" customFormat="1" ht="27.75" hidden="1" customHeight="1" x14ac:dyDescent="0.25">
      <c r="A95" s="628"/>
      <c r="B95" s="622" t="s">
        <v>125</v>
      </c>
      <c r="C95" s="623"/>
      <c r="D95" s="623"/>
      <c r="E95" s="623"/>
      <c r="F95" s="624"/>
      <c r="G95" s="172"/>
      <c r="H95" s="173">
        <v>40</v>
      </c>
      <c r="I95" s="174">
        <v>180</v>
      </c>
      <c r="J95" s="175"/>
      <c r="K95" s="176">
        <f t="shared" si="42"/>
        <v>0</v>
      </c>
      <c r="L95" s="574"/>
      <c r="M95" s="575"/>
      <c r="N95" s="36"/>
      <c r="O95" s="178">
        <f t="shared" si="43"/>
        <v>40</v>
      </c>
      <c r="P95" s="38">
        <f t="shared" si="44"/>
        <v>0</v>
      </c>
      <c r="Q95" s="39" t="e">
        <f t="shared" si="45"/>
        <v>#DIV/0!</v>
      </c>
      <c r="S95" s="180">
        <v>0</v>
      </c>
      <c r="T95" s="42">
        <f t="shared" si="46"/>
        <v>0</v>
      </c>
      <c r="U95" s="43">
        <f t="shared" si="47"/>
        <v>180</v>
      </c>
      <c r="V95" s="149">
        <v>0.15</v>
      </c>
      <c r="W95" s="42">
        <f t="shared" si="48"/>
        <v>27</v>
      </c>
      <c r="X95" s="42">
        <f t="shared" si="49"/>
        <v>207</v>
      </c>
      <c r="Z95" s="150">
        <f t="shared" si="52"/>
        <v>0</v>
      </c>
      <c r="AA95" s="42">
        <f t="shared" si="50"/>
        <v>0</v>
      </c>
      <c r="AB95" s="51" t="e">
        <f t="shared" si="51"/>
        <v>#DIV/0!</v>
      </c>
      <c r="AC95" s="21"/>
      <c r="AD95" s="4"/>
    </row>
    <row r="96" spans="1:38" s="40" customFormat="1" ht="27.75" customHeight="1" x14ac:dyDescent="0.25">
      <c r="A96" s="625" t="s">
        <v>126</v>
      </c>
      <c r="B96" s="622" t="s">
        <v>127</v>
      </c>
      <c r="C96" s="623"/>
      <c r="D96" s="623"/>
      <c r="E96" s="623"/>
      <c r="F96" s="624"/>
      <c r="G96" s="172"/>
      <c r="H96" s="173">
        <v>160</v>
      </c>
      <c r="I96" s="174">
        <v>290</v>
      </c>
      <c r="J96" s="175"/>
      <c r="K96" s="176">
        <f t="shared" si="42"/>
        <v>0</v>
      </c>
      <c r="L96" s="53"/>
      <c r="M96" s="54"/>
      <c r="N96" s="36"/>
      <c r="O96" s="178">
        <f t="shared" si="43"/>
        <v>160</v>
      </c>
      <c r="P96" s="38">
        <f t="shared" si="44"/>
        <v>0</v>
      </c>
      <c r="Q96" s="39" t="e">
        <f t="shared" si="45"/>
        <v>#DIV/0!</v>
      </c>
      <c r="S96" s="180">
        <v>0</v>
      </c>
      <c r="T96" s="42">
        <f>I96*S96</f>
        <v>0</v>
      </c>
      <c r="U96" s="43">
        <f>I96-T96</f>
        <v>290</v>
      </c>
      <c r="V96" s="149">
        <v>0.15</v>
      </c>
      <c r="W96" s="42">
        <f>U96*V96</f>
        <v>43.5</v>
      </c>
      <c r="X96" s="42">
        <f>U96+W96</f>
        <v>333.5</v>
      </c>
      <c r="Z96" s="150">
        <f t="shared" si="52"/>
        <v>0</v>
      </c>
      <c r="AA96" s="42">
        <f>X96*J96</f>
        <v>0</v>
      </c>
      <c r="AB96" s="51" t="e">
        <f t="shared" si="51"/>
        <v>#DIV/0!</v>
      </c>
      <c r="AC96" s="21"/>
      <c r="AD96" s="4"/>
    </row>
    <row r="97" spans="1:33" s="40" customFormat="1" ht="27.75" customHeight="1" x14ac:dyDescent="0.25">
      <c r="A97" s="626"/>
      <c r="B97" s="622" t="s">
        <v>128</v>
      </c>
      <c r="C97" s="623"/>
      <c r="D97" s="623"/>
      <c r="E97" s="623"/>
      <c r="F97" s="624"/>
      <c r="G97" s="172"/>
      <c r="H97" s="173">
        <v>130</v>
      </c>
      <c r="I97" s="174">
        <v>560</v>
      </c>
      <c r="J97" s="175"/>
      <c r="K97" s="176">
        <f t="shared" si="42"/>
        <v>0</v>
      </c>
      <c r="L97" s="53"/>
      <c r="M97" s="54"/>
      <c r="N97" s="36"/>
      <c r="O97" s="178">
        <f t="shared" si="43"/>
        <v>130</v>
      </c>
      <c r="P97" s="38">
        <f t="shared" si="44"/>
        <v>0</v>
      </c>
      <c r="Q97" s="39" t="e">
        <f t="shared" si="45"/>
        <v>#DIV/0!</v>
      </c>
      <c r="S97" s="180">
        <v>0</v>
      </c>
      <c r="T97" s="42">
        <f>I97*S97</f>
        <v>0</v>
      </c>
      <c r="U97" s="43">
        <f>I97-T97</f>
        <v>560</v>
      </c>
      <c r="V97" s="149">
        <v>0.15</v>
      </c>
      <c r="W97" s="42">
        <f>U97*V97</f>
        <v>84</v>
      </c>
      <c r="X97" s="42">
        <f>U97+W97</f>
        <v>644</v>
      </c>
      <c r="Z97" s="150">
        <f t="shared" si="52"/>
        <v>0</v>
      </c>
      <c r="AA97" s="42">
        <f>X97*J97</f>
        <v>0</v>
      </c>
      <c r="AB97" s="51" t="e">
        <f t="shared" si="51"/>
        <v>#DIV/0!</v>
      </c>
      <c r="AC97" s="21"/>
      <c r="AD97" s="4"/>
    </row>
    <row r="98" spans="1:33" s="40" customFormat="1" ht="27.75" customHeight="1" x14ac:dyDescent="0.25">
      <c r="A98" s="626"/>
      <c r="B98" s="622" t="s">
        <v>129</v>
      </c>
      <c r="C98" s="623"/>
      <c r="D98" s="623"/>
      <c r="E98" s="623"/>
      <c r="F98" s="624"/>
      <c r="G98" s="172"/>
      <c r="H98" s="173">
        <v>100</v>
      </c>
      <c r="I98" s="174">
        <v>490</v>
      </c>
      <c r="J98" s="175"/>
      <c r="K98" s="176">
        <f t="shared" si="42"/>
        <v>0</v>
      </c>
      <c r="L98" s="53"/>
      <c r="M98" s="54"/>
      <c r="N98" s="36"/>
      <c r="O98" s="178">
        <f t="shared" si="43"/>
        <v>100</v>
      </c>
      <c r="P98" s="38">
        <f t="shared" si="44"/>
        <v>0</v>
      </c>
      <c r="Q98" s="39" t="e">
        <f t="shared" si="45"/>
        <v>#DIV/0!</v>
      </c>
      <c r="S98" s="180">
        <v>0</v>
      </c>
      <c r="T98" s="42">
        <f>I98*S98</f>
        <v>0</v>
      </c>
      <c r="U98" s="43">
        <f>I98-T98</f>
        <v>490</v>
      </c>
      <c r="V98" s="149">
        <v>0.15</v>
      </c>
      <c r="W98" s="42">
        <f>U98*V98</f>
        <v>73.5</v>
      </c>
      <c r="X98" s="42">
        <f>U98+W98</f>
        <v>563.5</v>
      </c>
      <c r="Z98" s="150">
        <f t="shared" si="52"/>
        <v>0</v>
      </c>
      <c r="AA98" s="42">
        <f>X98*J98</f>
        <v>0</v>
      </c>
      <c r="AB98" s="51" t="e">
        <f t="shared" si="51"/>
        <v>#DIV/0!</v>
      </c>
      <c r="AC98" s="21"/>
      <c r="AD98" s="4"/>
    </row>
    <row r="99" spans="1:33" s="40" customFormat="1" ht="27.75" customHeight="1" x14ac:dyDescent="0.25">
      <c r="A99" s="627"/>
      <c r="B99" s="619" t="s">
        <v>130</v>
      </c>
      <c r="C99" s="620"/>
      <c r="D99" s="620"/>
      <c r="E99" s="620"/>
      <c r="F99" s="621"/>
      <c r="G99" s="172"/>
      <c r="H99" s="173">
        <v>115</v>
      </c>
      <c r="I99" s="174">
        <v>350</v>
      </c>
      <c r="J99" s="175"/>
      <c r="K99" s="176">
        <f t="shared" si="42"/>
        <v>0</v>
      </c>
      <c r="L99" s="53"/>
      <c r="M99" s="54"/>
      <c r="N99" s="36"/>
      <c r="O99" s="178">
        <f t="shared" si="43"/>
        <v>115</v>
      </c>
      <c r="P99" s="38">
        <f t="shared" si="44"/>
        <v>0</v>
      </c>
      <c r="Q99" s="39" t="e">
        <f t="shared" si="45"/>
        <v>#DIV/0!</v>
      </c>
      <c r="S99" s="180">
        <v>0</v>
      </c>
      <c r="T99" s="42">
        <f>I99*S99</f>
        <v>0</v>
      </c>
      <c r="U99" s="43">
        <f>I99-T99</f>
        <v>350</v>
      </c>
      <c r="V99" s="149">
        <v>0.15</v>
      </c>
      <c r="W99" s="42">
        <f>U99*V99</f>
        <v>52.5</v>
      </c>
      <c r="X99" s="42">
        <f>U99+W99</f>
        <v>402.5</v>
      </c>
      <c r="Z99" s="150">
        <f t="shared" si="52"/>
        <v>0</v>
      </c>
      <c r="AA99" s="42">
        <f>X99*J99</f>
        <v>0</v>
      </c>
      <c r="AB99" s="51" t="e">
        <f t="shared" si="51"/>
        <v>#DIV/0!</v>
      </c>
      <c r="AC99" s="21"/>
      <c r="AD99" s="4"/>
    </row>
    <row r="100" spans="1:33" s="86" customFormat="1" ht="27.75" customHeight="1" x14ac:dyDescent="0.25">
      <c r="A100" s="613" t="s">
        <v>131</v>
      </c>
      <c r="B100" s="560" t="s">
        <v>132</v>
      </c>
      <c r="C100" s="572"/>
      <c r="D100" s="572"/>
      <c r="E100" s="572"/>
      <c r="F100" s="573"/>
      <c r="G100" s="31"/>
      <c r="H100" s="181" t="s">
        <v>133</v>
      </c>
      <c r="I100" s="166">
        <v>270</v>
      </c>
      <c r="J100" s="34"/>
      <c r="K100" s="35">
        <f t="shared" si="42"/>
        <v>0</v>
      </c>
      <c r="L100" s="574"/>
      <c r="M100" s="575"/>
      <c r="N100" s="36"/>
      <c r="O100" s="37">
        <f>50+15</f>
        <v>65</v>
      </c>
      <c r="P100" s="171">
        <f t="shared" si="44"/>
        <v>0</v>
      </c>
      <c r="Q100" s="39" t="e">
        <f t="shared" si="45"/>
        <v>#DIV/0!</v>
      </c>
      <c r="R100" s="40"/>
      <c r="S100" s="41">
        <f>G261</f>
        <v>0</v>
      </c>
      <c r="T100" s="42">
        <f t="shared" ref="T100:T105" si="53">I100*S100</f>
        <v>0</v>
      </c>
      <c r="U100" s="43">
        <f t="shared" ref="U100:U107" si="54">I100-T100</f>
        <v>270</v>
      </c>
      <c r="V100" s="41">
        <f>G262</f>
        <v>0.15</v>
      </c>
      <c r="W100" s="42">
        <f t="shared" ref="W100:W107" si="55">U100*V100</f>
        <v>40.5</v>
      </c>
      <c r="X100" s="42">
        <f t="shared" ref="X100:X107" si="56">U100+W100</f>
        <v>310.5</v>
      </c>
      <c r="Y100" s="40"/>
      <c r="Z100" s="48">
        <f>L260</f>
        <v>0</v>
      </c>
      <c r="AA100" s="42">
        <f t="shared" ref="AA100:AA107" si="57">X100*J100</f>
        <v>0</v>
      </c>
      <c r="AB100" s="42" t="e">
        <f t="shared" si="51"/>
        <v>#DIV/0!</v>
      </c>
      <c r="AG100" s="4"/>
    </row>
    <row r="101" spans="1:33" s="147" customFormat="1" ht="27.75" customHeight="1" x14ac:dyDescent="0.25">
      <c r="A101" s="613"/>
      <c r="B101" s="560" t="s">
        <v>134</v>
      </c>
      <c r="C101" s="572"/>
      <c r="D101" s="572"/>
      <c r="E101" s="572"/>
      <c r="F101" s="573"/>
      <c r="G101" s="31"/>
      <c r="H101" s="181" t="s">
        <v>133</v>
      </c>
      <c r="I101" s="166">
        <v>270</v>
      </c>
      <c r="J101" s="34"/>
      <c r="K101" s="35">
        <f t="shared" si="42"/>
        <v>0</v>
      </c>
      <c r="L101" s="574"/>
      <c r="M101" s="575"/>
      <c r="N101" s="36"/>
      <c r="O101" s="37">
        <f>50+15</f>
        <v>65</v>
      </c>
      <c r="P101" s="171">
        <f t="shared" si="44"/>
        <v>0</v>
      </c>
      <c r="Q101" s="39" t="e">
        <f t="shared" si="45"/>
        <v>#DIV/0!</v>
      </c>
      <c r="R101" s="40"/>
      <c r="S101" s="41">
        <f>G261</f>
        <v>0</v>
      </c>
      <c r="T101" s="42">
        <f t="shared" si="53"/>
        <v>0</v>
      </c>
      <c r="U101" s="43">
        <f t="shared" si="54"/>
        <v>270</v>
      </c>
      <c r="V101" s="41">
        <f>G262</f>
        <v>0.15</v>
      </c>
      <c r="W101" s="42">
        <f t="shared" si="55"/>
        <v>40.5</v>
      </c>
      <c r="X101" s="42">
        <f t="shared" si="56"/>
        <v>310.5</v>
      </c>
      <c r="Y101" s="40"/>
      <c r="Z101" s="48">
        <f>L260</f>
        <v>0</v>
      </c>
      <c r="AA101" s="42">
        <f t="shared" si="57"/>
        <v>0</v>
      </c>
      <c r="AB101" s="42" t="e">
        <f t="shared" si="51"/>
        <v>#DIV/0!</v>
      </c>
      <c r="AG101" s="4"/>
    </row>
    <row r="102" spans="1:33" s="40" customFormat="1" ht="27.75" customHeight="1" x14ac:dyDescent="0.25">
      <c r="A102" s="613"/>
      <c r="B102" s="560" t="s">
        <v>135</v>
      </c>
      <c r="C102" s="572"/>
      <c r="D102" s="572"/>
      <c r="E102" s="572"/>
      <c r="F102" s="573"/>
      <c r="G102" s="31"/>
      <c r="H102" s="182">
        <v>35</v>
      </c>
      <c r="I102" s="166">
        <v>250</v>
      </c>
      <c r="J102" s="34"/>
      <c r="K102" s="73">
        <f t="shared" si="42"/>
        <v>0</v>
      </c>
      <c r="L102" s="574"/>
      <c r="M102" s="575"/>
      <c r="N102" s="36"/>
      <c r="O102" s="183">
        <f t="shared" ref="O102:O107" si="58">H102</f>
        <v>35</v>
      </c>
      <c r="P102" s="171">
        <f t="shared" si="44"/>
        <v>0</v>
      </c>
      <c r="Q102" s="39" t="e">
        <f t="shared" si="45"/>
        <v>#DIV/0!</v>
      </c>
      <c r="S102" s="41">
        <f>G261</f>
        <v>0</v>
      </c>
      <c r="T102" s="42">
        <f t="shared" si="53"/>
        <v>0</v>
      </c>
      <c r="U102" s="43">
        <f t="shared" si="54"/>
        <v>250</v>
      </c>
      <c r="V102" s="41">
        <f>G262</f>
        <v>0.15</v>
      </c>
      <c r="W102" s="42">
        <f t="shared" si="55"/>
        <v>37.5</v>
      </c>
      <c r="X102" s="42">
        <f t="shared" si="56"/>
        <v>287.5</v>
      </c>
      <c r="Z102" s="48">
        <f>L260</f>
        <v>0</v>
      </c>
      <c r="AA102" s="42">
        <f t="shared" si="57"/>
        <v>0</v>
      </c>
      <c r="AB102" s="42" t="e">
        <f t="shared" si="51"/>
        <v>#DIV/0!</v>
      </c>
      <c r="AG102" s="4"/>
    </row>
    <row r="103" spans="1:33" s="40" customFormat="1" ht="27.75" customHeight="1" x14ac:dyDescent="0.25">
      <c r="A103" s="613" t="s">
        <v>136</v>
      </c>
      <c r="B103" s="614" t="s">
        <v>137</v>
      </c>
      <c r="C103" s="614"/>
      <c r="D103" s="614"/>
      <c r="E103" s="614"/>
      <c r="F103" s="615"/>
      <c r="G103" s="31"/>
      <c r="H103" s="184">
        <v>2</v>
      </c>
      <c r="I103" s="166">
        <v>10</v>
      </c>
      <c r="J103" s="34"/>
      <c r="K103" s="73">
        <f t="shared" si="42"/>
        <v>0</v>
      </c>
      <c r="L103" s="574"/>
      <c r="M103" s="575"/>
      <c r="N103" s="177"/>
      <c r="O103" s="183">
        <f t="shared" si="58"/>
        <v>2</v>
      </c>
      <c r="P103" s="171">
        <f t="shared" si="44"/>
        <v>0</v>
      </c>
      <c r="Q103" s="39" t="e">
        <f t="shared" si="45"/>
        <v>#DIV/0!</v>
      </c>
      <c r="R103" s="179"/>
      <c r="S103" s="41">
        <f>G261</f>
        <v>0</v>
      </c>
      <c r="T103" s="42">
        <f t="shared" si="53"/>
        <v>0</v>
      </c>
      <c r="U103" s="43">
        <f t="shared" si="54"/>
        <v>10</v>
      </c>
      <c r="V103" s="41">
        <f>G262</f>
        <v>0.15</v>
      </c>
      <c r="W103" s="42">
        <f t="shared" si="55"/>
        <v>1.5</v>
      </c>
      <c r="X103" s="42">
        <f t="shared" si="56"/>
        <v>11.5</v>
      </c>
      <c r="Y103" s="179"/>
      <c r="Z103" s="48">
        <f>L260</f>
        <v>0</v>
      </c>
      <c r="AA103" s="42">
        <f t="shared" si="57"/>
        <v>0</v>
      </c>
      <c r="AB103" s="42" t="e">
        <f t="shared" si="51"/>
        <v>#DIV/0!</v>
      </c>
      <c r="AG103" s="4"/>
    </row>
    <row r="104" spans="1:33" s="40" customFormat="1" ht="27.75" customHeight="1" x14ac:dyDescent="0.25">
      <c r="A104" s="613"/>
      <c r="B104" s="614" t="s">
        <v>138</v>
      </c>
      <c r="C104" s="614"/>
      <c r="D104" s="614"/>
      <c r="E104" s="614"/>
      <c r="F104" s="615"/>
      <c r="G104" s="31"/>
      <c r="H104" s="181" t="s">
        <v>139</v>
      </c>
      <c r="I104" s="166">
        <v>15</v>
      </c>
      <c r="J104" s="34"/>
      <c r="K104" s="168">
        <f t="shared" si="42"/>
        <v>0</v>
      </c>
      <c r="L104" s="469"/>
      <c r="M104" s="470"/>
      <c r="N104" s="169"/>
      <c r="O104" s="185" t="str">
        <f t="shared" si="58"/>
        <v>3</v>
      </c>
      <c r="P104" s="171">
        <f t="shared" si="44"/>
        <v>0</v>
      </c>
      <c r="Q104" s="39" t="e">
        <f t="shared" si="45"/>
        <v>#DIV/0!</v>
      </c>
      <c r="R104" s="158"/>
      <c r="S104" s="41">
        <f>G261</f>
        <v>0</v>
      </c>
      <c r="T104" s="42">
        <f t="shared" si="53"/>
        <v>0</v>
      </c>
      <c r="U104" s="43">
        <f t="shared" si="54"/>
        <v>15</v>
      </c>
      <c r="V104" s="41">
        <f>G262</f>
        <v>0.15</v>
      </c>
      <c r="W104" s="42">
        <f t="shared" si="55"/>
        <v>2.25</v>
      </c>
      <c r="X104" s="42">
        <f t="shared" si="56"/>
        <v>17.25</v>
      </c>
      <c r="Y104" s="158"/>
      <c r="Z104" s="44">
        <f>L260</f>
        <v>0</v>
      </c>
      <c r="AA104" s="42">
        <f t="shared" si="57"/>
        <v>0</v>
      </c>
      <c r="AB104" s="42" t="e">
        <f t="shared" si="51"/>
        <v>#DIV/0!</v>
      </c>
      <c r="AG104" s="4"/>
    </row>
    <row r="105" spans="1:33" s="40" customFormat="1" ht="27.75" customHeight="1" x14ac:dyDescent="0.25">
      <c r="A105" s="613"/>
      <c r="B105" s="614" t="s">
        <v>140</v>
      </c>
      <c r="C105" s="614"/>
      <c r="D105" s="614"/>
      <c r="E105" s="614"/>
      <c r="F105" s="615"/>
      <c r="G105" s="31"/>
      <c r="H105" s="181" t="s">
        <v>141</v>
      </c>
      <c r="I105" s="166">
        <v>40</v>
      </c>
      <c r="J105" s="34"/>
      <c r="K105" s="168">
        <f t="shared" si="42"/>
        <v>0</v>
      </c>
      <c r="L105" s="469"/>
      <c r="M105" s="470"/>
      <c r="N105" s="169"/>
      <c r="O105" s="185" t="str">
        <f t="shared" si="58"/>
        <v>4</v>
      </c>
      <c r="P105" s="171">
        <f t="shared" si="44"/>
        <v>0</v>
      </c>
      <c r="Q105" s="39" t="e">
        <f t="shared" si="45"/>
        <v>#DIV/0!</v>
      </c>
      <c r="R105" s="158"/>
      <c r="S105" s="41">
        <f>G261</f>
        <v>0</v>
      </c>
      <c r="T105" s="42">
        <f t="shared" si="53"/>
        <v>0</v>
      </c>
      <c r="U105" s="43">
        <f t="shared" si="54"/>
        <v>40</v>
      </c>
      <c r="V105" s="41">
        <f>G262</f>
        <v>0.15</v>
      </c>
      <c r="W105" s="42">
        <f t="shared" si="55"/>
        <v>6</v>
      </c>
      <c r="X105" s="42">
        <f t="shared" si="56"/>
        <v>46</v>
      </c>
      <c r="Y105" s="158"/>
      <c r="Z105" s="44">
        <f>L260</f>
        <v>0</v>
      </c>
      <c r="AA105" s="42">
        <f t="shared" si="57"/>
        <v>0</v>
      </c>
      <c r="AB105" s="42" t="e">
        <f t="shared" si="51"/>
        <v>#DIV/0!</v>
      </c>
      <c r="AG105" s="4"/>
    </row>
    <row r="106" spans="1:33" s="40" customFormat="1" ht="27.75" customHeight="1" x14ac:dyDescent="0.25">
      <c r="A106" s="613"/>
      <c r="B106" s="614" t="s">
        <v>142</v>
      </c>
      <c r="C106" s="614"/>
      <c r="D106" s="614"/>
      <c r="E106" s="614"/>
      <c r="F106" s="615"/>
      <c r="G106" s="31"/>
      <c r="H106" s="181" t="s">
        <v>143</v>
      </c>
      <c r="I106" s="166">
        <v>15</v>
      </c>
      <c r="J106" s="34"/>
      <c r="K106" s="168">
        <f t="shared" si="42"/>
        <v>0</v>
      </c>
      <c r="L106" s="469"/>
      <c r="M106" s="470"/>
      <c r="N106" s="169"/>
      <c r="O106" s="185" t="str">
        <f t="shared" si="58"/>
        <v>2</v>
      </c>
      <c r="P106" s="171">
        <f t="shared" si="44"/>
        <v>0</v>
      </c>
      <c r="Q106" s="39" t="e">
        <f t="shared" si="45"/>
        <v>#DIV/0!</v>
      </c>
      <c r="R106" s="158"/>
      <c r="S106" s="41">
        <f>G261</f>
        <v>0</v>
      </c>
      <c r="T106" s="42">
        <f>I106*S106</f>
        <v>0</v>
      </c>
      <c r="U106" s="43">
        <f t="shared" si="54"/>
        <v>15</v>
      </c>
      <c r="V106" s="41">
        <f>G262</f>
        <v>0.15</v>
      </c>
      <c r="W106" s="42">
        <f t="shared" si="55"/>
        <v>2.25</v>
      </c>
      <c r="X106" s="42">
        <f t="shared" si="56"/>
        <v>17.25</v>
      </c>
      <c r="Y106" s="158"/>
      <c r="Z106" s="44">
        <f>L260</f>
        <v>0</v>
      </c>
      <c r="AA106" s="42">
        <f t="shared" si="57"/>
        <v>0</v>
      </c>
      <c r="AB106" s="51" t="e">
        <f>AA106/Z106</f>
        <v>#DIV/0!</v>
      </c>
      <c r="AG106" s="4"/>
    </row>
    <row r="107" spans="1:33" s="40" customFormat="1" ht="41.25" customHeight="1" x14ac:dyDescent="0.25">
      <c r="A107" s="613"/>
      <c r="B107" s="616" t="s">
        <v>144</v>
      </c>
      <c r="C107" s="617"/>
      <c r="D107" s="617"/>
      <c r="E107" s="617"/>
      <c r="F107" s="618"/>
      <c r="G107" s="31"/>
      <c r="H107" s="165" t="s">
        <v>145</v>
      </c>
      <c r="I107" s="166">
        <v>30</v>
      </c>
      <c r="J107" s="34"/>
      <c r="K107" s="168">
        <f t="shared" si="42"/>
        <v>0</v>
      </c>
      <c r="L107" s="469"/>
      <c r="M107" s="470"/>
      <c r="N107" s="186"/>
      <c r="O107" s="185" t="str">
        <f t="shared" si="58"/>
        <v>10</v>
      </c>
      <c r="P107" s="187">
        <f t="shared" si="44"/>
        <v>0</v>
      </c>
      <c r="Q107" s="39" t="e">
        <f t="shared" si="45"/>
        <v>#DIV/0!</v>
      </c>
      <c r="R107" s="158"/>
      <c r="S107" s="41">
        <f>G261</f>
        <v>0</v>
      </c>
      <c r="T107" s="42">
        <f>I107*S107</f>
        <v>0</v>
      </c>
      <c r="U107" s="43">
        <f t="shared" si="54"/>
        <v>30</v>
      </c>
      <c r="V107" s="41">
        <f>G262</f>
        <v>0.15</v>
      </c>
      <c r="W107" s="42">
        <f t="shared" si="55"/>
        <v>4.5</v>
      </c>
      <c r="X107" s="188">
        <f t="shared" si="56"/>
        <v>34.5</v>
      </c>
      <c r="Y107" s="158"/>
      <c r="Z107" s="44">
        <f>L260</f>
        <v>0</v>
      </c>
      <c r="AA107" s="42">
        <f t="shared" si="57"/>
        <v>0</v>
      </c>
      <c r="AB107" s="189" t="e">
        <f>AA107/Z107</f>
        <v>#DIV/0!</v>
      </c>
      <c r="AG107" s="4"/>
    </row>
    <row r="108" spans="1:33" s="40" customFormat="1" ht="27.75" customHeight="1" x14ac:dyDescent="0.25">
      <c r="A108" s="409" t="s">
        <v>146</v>
      </c>
      <c r="B108" s="410"/>
      <c r="C108" s="410"/>
      <c r="D108" s="410"/>
      <c r="E108" s="410"/>
      <c r="F108" s="410"/>
      <c r="G108" s="411"/>
      <c r="H108" s="397"/>
      <c r="I108" s="415"/>
      <c r="J108" s="416"/>
      <c r="K108" s="417"/>
      <c r="L108" s="612" t="s">
        <v>147</v>
      </c>
      <c r="M108" s="612"/>
      <c r="N108" s="598"/>
      <c r="O108" s="599"/>
      <c r="P108" s="65">
        <f>SUM(P109:P121)</f>
        <v>0</v>
      </c>
      <c r="Q108" s="146" t="e">
        <f>SUM(Q109:Q121)</f>
        <v>#DIV/0!</v>
      </c>
      <c r="R108" s="147"/>
      <c r="S108" s="67"/>
      <c r="T108" s="68"/>
      <c r="U108" s="69"/>
      <c r="V108" s="70"/>
      <c r="W108" s="68"/>
      <c r="X108" s="71"/>
      <c r="Y108" s="147"/>
      <c r="Z108" s="72"/>
      <c r="AA108" s="68">
        <f>SUM(AA109:AA121)</f>
        <v>0</v>
      </c>
      <c r="AB108" s="71" t="e">
        <f>SUM(AB109:AB121)</f>
        <v>#DIV/0!</v>
      </c>
      <c r="AC108" s="21"/>
      <c r="AG108" s="4"/>
    </row>
    <row r="109" spans="1:33" s="86" customFormat="1" ht="24.95" customHeight="1" x14ac:dyDescent="0.25">
      <c r="A109" s="47" t="s">
        <v>75</v>
      </c>
      <c r="B109" s="511" t="s">
        <v>148</v>
      </c>
      <c r="C109" s="512"/>
      <c r="D109" s="512"/>
      <c r="E109" s="512"/>
      <c r="F109" s="513"/>
      <c r="G109" s="31"/>
      <c r="H109" s="32" t="s">
        <v>145</v>
      </c>
      <c r="I109" s="33">
        <v>35</v>
      </c>
      <c r="J109" s="34"/>
      <c r="K109" s="73">
        <f t="shared" ref="K109:K118" si="59">J109*I109</f>
        <v>0</v>
      </c>
      <c r="L109" s="514"/>
      <c r="M109" s="515"/>
      <c r="N109" s="190"/>
      <c r="O109" s="37" t="str">
        <f>H109</f>
        <v>10</v>
      </c>
      <c r="P109" s="38">
        <f>O109*J109/1000</f>
        <v>0</v>
      </c>
      <c r="Q109" s="39" t="e">
        <f>O109*J109/Z109/1000</f>
        <v>#DIV/0!</v>
      </c>
      <c r="R109" s="191"/>
      <c r="S109" s="41">
        <f>G261</f>
        <v>0</v>
      </c>
      <c r="T109" s="42">
        <f>I109*S109</f>
        <v>0</v>
      </c>
      <c r="U109" s="43">
        <f>I109-T109</f>
        <v>35</v>
      </c>
      <c r="V109" s="41">
        <f>G262</f>
        <v>0.15</v>
      </c>
      <c r="W109" s="42">
        <f>U109*V109</f>
        <v>5.25</v>
      </c>
      <c r="X109" s="42">
        <f>U109+W109</f>
        <v>40.25</v>
      </c>
      <c r="Y109" s="191"/>
      <c r="Z109" s="48">
        <f>L260</f>
        <v>0</v>
      </c>
      <c r="AA109" s="42">
        <f>X109*J109</f>
        <v>0</v>
      </c>
      <c r="AB109" s="42" t="e">
        <f t="shared" ref="AB109:AB121" si="60">AA109/Z109</f>
        <v>#DIV/0!</v>
      </c>
      <c r="AG109" s="4"/>
    </row>
    <row r="110" spans="1:33" s="86" customFormat="1" ht="24.95" customHeight="1" x14ac:dyDescent="0.25">
      <c r="A110" s="47" t="s">
        <v>75</v>
      </c>
      <c r="B110" s="511" t="s">
        <v>149</v>
      </c>
      <c r="C110" s="512"/>
      <c r="D110" s="512"/>
      <c r="E110" s="512"/>
      <c r="F110" s="513"/>
      <c r="G110" s="31"/>
      <c r="H110" s="32" t="s">
        <v>145</v>
      </c>
      <c r="I110" s="33">
        <v>25</v>
      </c>
      <c r="J110" s="34"/>
      <c r="K110" s="73">
        <f t="shared" si="59"/>
        <v>0</v>
      </c>
      <c r="L110" s="514"/>
      <c r="M110" s="515"/>
      <c r="N110" s="190"/>
      <c r="O110" s="37" t="str">
        <f t="shared" ref="O110:O120" si="61">H110</f>
        <v>10</v>
      </c>
      <c r="P110" s="38">
        <f t="shared" ref="P110:P121" si="62">O110*J110/1000</f>
        <v>0</v>
      </c>
      <c r="Q110" s="39" t="e">
        <f t="shared" ref="Q110:Q121" si="63">O110*J110/Z110/1000</f>
        <v>#DIV/0!</v>
      </c>
      <c r="R110" s="191"/>
      <c r="S110" s="41">
        <f>G261</f>
        <v>0</v>
      </c>
      <c r="T110" s="42">
        <f t="shared" ref="T110:T121" si="64">I110*S110</f>
        <v>0</v>
      </c>
      <c r="U110" s="43">
        <f t="shared" ref="U110:U121" si="65">I110-T110</f>
        <v>25</v>
      </c>
      <c r="V110" s="41">
        <f>G262</f>
        <v>0.15</v>
      </c>
      <c r="W110" s="42">
        <f t="shared" ref="W110:W121" si="66">U110*V110</f>
        <v>3.75</v>
      </c>
      <c r="X110" s="42">
        <f t="shared" ref="X110:X121" si="67">U110+W110</f>
        <v>28.75</v>
      </c>
      <c r="Y110" s="191"/>
      <c r="Z110" s="48">
        <f>L260</f>
        <v>0</v>
      </c>
      <c r="AA110" s="42">
        <f t="shared" ref="AA110:AA121" si="68">X110*J110</f>
        <v>0</v>
      </c>
      <c r="AB110" s="42" t="e">
        <f t="shared" si="60"/>
        <v>#DIV/0!</v>
      </c>
      <c r="AG110" s="4"/>
    </row>
    <row r="111" spans="1:33" s="192" customFormat="1" ht="24.95" customHeight="1" x14ac:dyDescent="0.25">
      <c r="A111" s="47" t="s">
        <v>75</v>
      </c>
      <c r="B111" s="511" t="s">
        <v>150</v>
      </c>
      <c r="C111" s="512"/>
      <c r="D111" s="512"/>
      <c r="E111" s="512"/>
      <c r="F111" s="513"/>
      <c r="G111" s="31"/>
      <c r="H111" s="32">
        <v>30</v>
      </c>
      <c r="I111" s="33">
        <v>50</v>
      </c>
      <c r="J111" s="34"/>
      <c r="K111" s="73">
        <f>J111*I111</f>
        <v>0</v>
      </c>
      <c r="L111" s="514"/>
      <c r="M111" s="515"/>
      <c r="N111" s="190"/>
      <c r="O111" s="37">
        <f t="shared" si="61"/>
        <v>30</v>
      </c>
      <c r="P111" s="38">
        <f>O111*J111/1000</f>
        <v>0</v>
      </c>
      <c r="Q111" s="39" t="e">
        <f t="shared" si="63"/>
        <v>#DIV/0!</v>
      </c>
      <c r="R111" s="191"/>
      <c r="S111" s="41">
        <f>G261</f>
        <v>0</v>
      </c>
      <c r="T111" s="42">
        <f>I111*S111</f>
        <v>0</v>
      </c>
      <c r="U111" s="43">
        <f>I111-T111</f>
        <v>50</v>
      </c>
      <c r="V111" s="41">
        <f>G262</f>
        <v>0.15</v>
      </c>
      <c r="W111" s="42">
        <f>U111*V111</f>
        <v>7.5</v>
      </c>
      <c r="X111" s="42">
        <f>U111+W111</f>
        <v>57.5</v>
      </c>
      <c r="Y111" s="191"/>
      <c r="Z111" s="48">
        <f>L260</f>
        <v>0</v>
      </c>
      <c r="AA111" s="42">
        <f>X111*J111</f>
        <v>0</v>
      </c>
      <c r="AB111" s="42" t="e">
        <f t="shared" si="60"/>
        <v>#DIV/0!</v>
      </c>
      <c r="AG111" s="4"/>
    </row>
    <row r="112" spans="1:33" s="40" customFormat="1" ht="24.95" customHeight="1" x14ac:dyDescent="0.25">
      <c r="A112" s="47" t="s">
        <v>75</v>
      </c>
      <c r="B112" s="511" t="s">
        <v>151</v>
      </c>
      <c r="C112" s="512"/>
      <c r="D112" s="512"/>
      <c r="E112" s="512"/>
      <c r="F112" s="513"/>
      <c r="G112" s="31"/>
      <c r="H112" s="32">
        <v>50</v>
      </c>
      <c r="I112" s="33">
        <v>50</v>
      </c>
      <c r="J112" s="34"/>
      <c r="K112" s="73">
        <f>J112*I112</f>
        <v>0</v>
      </c>
      <c r="L112" s="514"/>
      <c r="M112" s="515"/>
      <c r="N112" s="190"/>
      <c r="O112" s="37">
        <f t="shared" si="61"/>
        <v>50</v>
      </c>
      <c r="P112" s="38">
        <f>O112*J112/1000</f>
        <v>0</v>
      </c>
      <c r="Q112" s="39" t="e">
        <f t="shared" si="63"/>
        <v>#DIV/0!</v>
      </c>
      <c r="R112" s="191"/>
      <c r="S112" s="41">
        <f>G261</f>
        <v>0</v>
      </c>
      <c r="T112" s="42">
        <f>I112*S112</f>
        <v>0</v>
      </c>
      <c r="U112" s="43">
        <f>I112-T112</f>
        <v>50</v>
      </c>
      <c r="V112" s="41">
        <f>G262</f>
        <v>0.15</v>
      </c>
      <c r="W112" s="42">
        <f>U112*V112</f>
        <v>7.5</v>
      </c>
      <c r="X112" s="42">
        <f>U112+W112</f>
        <v>57.5</v>
      </c>
      <c r="Y112" s="191"/>
      <c r="Z112" s="48">
        <f>L260</f>
        <v>0</v>
      </c>
      <c r="AA112" s="42">
        <f>X112*J112</f>
        <v>0</v>
      </c>
      <c r="AB112" s="42" t="e">
        <f t="shared" si="60"/>
        <v>#DIV/0!</v>
      </c>
      <c r="AC112" s="21"/>
      <c r="AG112" s="4"/>
    </row>
    <row r="113" spans="1:33" s="40" customFormat="1" ht="24.95" customHeight="1" x14ac:dyDescent="0.25">
      <c r="A113" s="47" t="s">
        <v>75</v>
      </c>
      <c r="B113" s="511" t="s">
        <v>152</v>
      </c>
      <c r="C113" s="512"/>
      <c r="D113" s="512"/>
      <c r="E113" s="512"/>
      <c r="F113" s="513"/>
      <c r="G113" s="31"/>
      <c r="H113" s="32" t="s">
        <v>153</v>
      </c>
      <c r="I113" s="33">
        <v>50</v>
      </c>
      <c r="J113" s="34"/>
      <c r="K113" s="73">
        <f>J113*I113</f>
        <v>0</v>
      </c>
      <c r="L113" s="514"/>
      <c r="M113" s="515"/>
      <c r="N113" s="190"/>
      <c r="O113" s="37" t="str">
        <f t="shared" si="61"/>
        <v>50</v>
      </c>
      <c r="P113" s="38">
        <f>O113*J113/1000</f>
        <v>0</v>
      </c>
      <c r="Q113" s="39" t="e">
        <f t="shared" si="63"/>
        <v>#DIV/0!</v>
      </c>
      <c r="R113" s="191"/>
      <c r="S113" s="41">
        <f>G261</f>
        <v>0</v>
      </c>
      <c r="T113" s="42">
        <f>I113*S113</f>
        <v>0</v>
      </c>
      <c r="U113" s="43">
        <f>I113-T113</f>
        <v>50</v>
      </c>
      <c r="V113" s="41">
        <f>G262</f>
        <v>0.15</v>
      </c>
      <c r="W113" s="42">
        <f>U113*V113</f>
        <v>7.5</v>
      </c>
      <c r="X113" s="42">
        <f>U113+W113</f>
        <v>57.5</v>
      </c>
      <c r="Y113" s="191"/>
      <c r="Z113" s="48">
        <f>L260</f>
        <v>0</v>
      </c>
      <c r="AA113" s="42">
        <f>X113*J113</f>
        <v>0</v>
      </c>
      <c r="AB113" s="42" t="e">
        <f t="shared" si="60"/>
        <v>#DIV/0!</v>
      </c>
      <c r="AC113" s="21"/>
      <c r="AG113" s="4"/>
    </row>
    <row r="114" spans="1:33" s="40" customFormat="1" ht="24.95" customHeight="1" x14ac:dyDescent="0.25">
      <c r="A114" s="609" t="s">
        <v>154</v>
      </c>
      <c r="B114" s="511" t="s">
        <v>155</v>
      </c>
      <c r="C114" s="512"/>
      <c r="D114" s="512"/>
      <c r="E114" s="512"/>
      <c r="F114" s="513"/>
      <c r="G114" s="31"/>
      <c r="H114" s="32" t="s">
        <v>153</v>
      </c>
      <c r="I114" s="33">
        <v>100</v>
      </c>
      <c r="J114" s="34"/>
      <c r="K114" s="89">
        <f>J114*I114</f>
        <v>0</v>
      </c>
      <c r="L114" s="607"/>
      <c r="M114" s="608"/>
      <c r="N114" s="193"/>
      <c r="O114" s="37" t="str">
        <f t="shared" si="61"/>
        <v>50</v>
      </c>
      <c r="P114" s="38">
        <f>O114*J114/1000</f>
        <v>0</v>
      </c>
      <c r="Q114" s="39" t="e">
        <f t="shared" si="63"/>
        <v>#DIV/0!</v>
      </c>
      <c r="R114" s="86"/>
      <c r="S114" s="41">
        <f>G261</f>
        <v>0</v>
      </c>
      <c r="T114" s="42">
        <f>I114*S114</f>
        <v>0</v>
      </c>
      <c r="U114" s="43">
        <f>I114-T114</f>
        <v>100</v>
      </c>
      <c r="V114" s="41">
        <f>G262</f>
        <v>0.15</v>
      </c>
      <c r="W114" s="42">
        <f>U114*V114</f>
        <v>15</v>
      </c>
      <c r="X114" s="42">
        <f>U114+W114</f>
        <v>115</v>
      </c>
      <c r="Y114" s="86"/>
      <c r="Z114" s="48">
        <f>L260</f>
        <v>0</v>
      </c>
      <c r="AA114" s="42">
        <f>X114*J114</f>
        <v>0</v>
      </c>
      <c r="AB114" s="42" t="e">
        <f t="shared" si="60"/>
        <v>#DIV/0!</v>
      </c>
      <c r="AC114" s="21"/>
      <c r="AG114" s="4"/>
    </row>
    <row r="115" spans="1:33" s="40" customFormat="1" ht="24.95" customHeight="1" x14ac:dyDescent="0.25">
      <c r="A115" s="610"/>
      <c r="B115" s="511" t="s">
        <v>156</v>
      </c>
      <c r="C115" s="512"/>
      <c r="D115" s="512"/>
      <c r="E115" s="512"/>
      <c r="F115" s="513"/>
      <c r="G115" s="31"/>
      <c r="H115" s="32" t="s">
        <v>153</v>
      </c>
      <c r="I115" s="33">
        <v>70</v>
      </c>
      <c r="J115" s="34"/>
      <c r="K115" s="89">
        <f t="shared" si="59"/>
        <v>0</v>
      </c>
      <c r="L115" s="607"/>
      <c r="M115" s="608"/>
      <c r="N115" s="193"/>
      <c r="O115" s="37" t="str">
        <f t="shared" si="61"/>
        <v>50</v>
      </c>
      <c r="P115" s="38">
        <f t="shared" si="62"/>
        <v>0</v>
      </c>
      <c r="Q115" s="39" t="e">
        <f t="shared" si="63"/>
        <v>#DIV/0!</v>
      </c>
      <c r="R115" s="86"/>
      <c r="S115" s="41">
        <f>G261</f>
        <v>0</v>
      </c>
      <c r="T115" s="42">
        <f t="shared" si="64"/>
        <v>0</v>
      </c>
      <c r="U115" s="43">
        <f t="shared" si="65"/>
        <v>70</v>
      </c>
      <c r="V115" s="41">
        <f>G262</f>
        <v>0.15</v>
      </c>
      <c r="W115" s="42">
        <f t="shared" si="66"/>
        <v>10.5</v>
      </c>
      <c r="X115" s="42">
        <f t="shared" si="67"/>
        <v>80.5</v>
      </c>
      <c r="Y115" s="86"/>
      <c r="Z115" s="48">
        <f>L260</f>
        <v>0</v>
      </c>
      <c r="AA115" s="42">
        <f t="shared" si="68"/>
        <v>0</v>
      </c>
      <c r="AB115" s="42" t="e">
        <f t="shared" si="60"/>
        <v>#DIV/0!</v>
      </c>
      <c r="AG115" s="4"/>
    </row>
    <row r="116" spans="1:33" s="86" customFormat="1" ht="24.95" customHeight="1" x14ac:dyDescent="0.25">
      <c r="A116" s="609" t="s">
        <v>157</v>
      </c>
      <c r="B116" s="511" t="s">
        <v>158</v>
      </c>
      <c r="C116" s="512"/>
      <c r="D116" s="512"/>
      <c r="E116" s="512"/>
      <c r="F116" s="513"/>
      <c r="G116" s="31"/>
      <c r="H116" s="32" t="s">
        <v>153</v>
      </c>
      <c r="I116" s="33">
        <v>200</v>
      </c>
      <c r="J116" s="34"/>
      <c r="K116" s="73">
        <f t="shared" si="59"/>
        <v>0</v>
      </c>
      <c r="L116" s="514"/>
      <c r="M116" s="515"/>
      <c r="N116" s="190"/>
      <c r="O116" s="37" t="str">
        <f t="shared" si="61"/>
        <v>50</v>
      </c>
      <c r="P116" s="38">
        <f t="shared" si="62"/>
        <v>0</v>
      </c>
      <c r="Q116" s="39" t="e">
        <f t="shared" si="63"/>
        <v>#DIV/0!</v>
      </c>
      <c r="R116" s="191"/>
      <c r="S116" s="41">
        <f>G261</f>
        <v>0</v>
      </c>
      <c r="T116" s="42">
        <f t="shared" si="64"/>
        <v>0</v>
      </c>
      <c r="U116" s="43">
        <f t="shared" si="65"/>
        <v>200</v>
      </c>
      <c r="V116" s="41">
        <f>G262</f>
        <v>0.15</v>
      </c>
      <c r="W116" s="42">
        <f t="shared" si="66"/>
        <v>30</v>
      </c>
      <c r="X116" s="42">
        <f t="shared" si="67"/>
        <v>230</v>
      </c>
      <c r="Y116" s="191"/>
      <c r="Z116" s="48">
        <f>L260</f>
        <v>0</v>
      </c>
      <c r="AA116" s="42">
        <f t="shared" si="68"/>
        <v>0</v>
      </c>
      <c r="AB116" s="42" t="e">
        <f t="shared" si="60"/>
        <v>#DIV/0!</v>
      </c>
      <c r="AG116" s="4"/>
    </row>
    <row r="117" spans="1:33" s="86" customFormat="1" ht="24.95" customHeight="1" x14ac:dyDescent="0.25">
      <c r="A117" s="611"/>
      <c r="B117" s="511" t="s">
        <v>159</v>
      </c>
      <c r="C117" s="512"/>
      <c r="D117" s="512"/>
      <c r="E117" s="512"/>
      <c r="F117" s="513"/>
      <c r="G117" s="31"/>
      <c r="H117" s="32" t="s">
        <v>153</v>
      </c>
      <c r="I117" s="33">
        <v>100</v>
      </c>
      <c r="J117" s="34"/>
      <c r="K117" s="73">
        <f t="shared" si="59"/>
        <v>0</v>
      </c>
      <c r="L117" s="514"/>
      <c r="M117" s="515"/>
      <c r="N117" s="177"/>
      <c r="O117" s="37" t="str">
        <f t="shared" si="61"/>
        <v>50</v>
      </c>
      <c r="P117" s="38">
        <f t="shared" si="62"/>
        <v>0</v>
      </c>
      <c r="Q117" s="39" t="e">
        <f t="shared" si="63"/>
        <v>#DIV/0!</v>
      </c>
      <c r="R117" s="179"/>
      <c r="S117" s="41">
        <f>G261</f>
        <v>0</v>
      </c>
      <c r="T117" s="42">
        <f t="shared" si="64"/>
        <v>0</v>
      </c>
      <c r="U117" s="43">
        <f t="shared" si="65"/>
        <v>100</v>
      </c>
      <c r="V117" s="41">
        <f>G262</f>
        <v>0.15</v>
      </c>
      <c r="W117" s="42">
        <f t="shared" si="66"/>
        <v>15</v>
      </c>
      <c r="X117" s="42">
        <f t="shared" si="67"/>
        <v>115</v>
      </c>
      <c r="Y117" s="179"/>
      <c r="Z117" s="48">
        <f>L260</f>
        <v>0</v>
      </c>
      <c r="AA117" s="42">
        <f t="shared" si="68"/>
        <v>0</v>
      </c>
      <c r="AB117" s="42" t="e">
        <f t="shared" si="60"/>
        <v>#DIV/0!</v>
      </c>
      <c r="AG117" s="4"/>
    </row>
    <row r="118" spans="1:33" s="86" customFormat="1" ht="24.95" customHeight="1" x14ac:dyDescent="0.25">
      <c r="A118" s="611"/>
      <c r="B118" s="604" t="s">
        <v>160</v>
      </c>
      <c r="C118" s="605"/>
      <c r="D118" s="605"/>
      <c r="E118" s="605"/>
      <c r="F118" s="606"/>
      <c r="G118" s="31"/>
      <c r="H118" s="32" t="s">
        <v>153</v>
      </c>
      <c r="I118" s="33">
        <v>100</v>
      </c>
      <c r="J118" s="34"/>
      <c r="K118" s="73">
        <f t="shared" si="59"/>
        <v>0</v>
      </c>
      <c r="L118" s="514"/>
      <c r="M118" s="515"/>
      <c r="N118" s="177"/>
      <c r="O118" s="37" t="str">
        <f t="shared" si="61"/>
        <v>50</v>
      </c>
      <c r="P118" s="38">
        <f t="shared" si="62"/>
        <v>0</v>
      </c>
      <c r="Q118" s="39" t="e">
        <f t="shared" si="63"/>
        <v>#DIV/0!</v>
      </c>
      <c r="R118" s="179"/>
      <c r="S118" s="41">
        <f>G261</f>
        <v>0</v>
      </c>
      <c r="T118" s="42">
        <f t="shared" si="64"/>
        <v>0</v>
      </c>
      <c r="U118" s="43">
        <f t="shared" si="65"/>
        <v>100</v>
      </c>
      <c r="V118" s="41">
        <f>G262</f>
        <v>0.15</v>
      </c>
      <c r="W118" s="42">
        <f t="shared" si="66"/>
        <v>15</v>
      </c>
      <c r="X118" s="42">
        <f t="shared" si="67"/>
        <v>115</v>
      </c>
      <c r="Y118" s="179"/>
      <c r="Z118" s="48">
        <f>L260</f>
        <v>0</v>
      </c>
      <c r="AA118" s="42">
        <f t="shared" si="68"/>
        <v>0</v>
      </c>
      <c r="AB118" s="42" t="e">
        <f t="shared" si="60"/>
        <v>#DIV/0!</v>
      </c>
      <c r="AG118" s="4"/>
    </row>
    <row r="119" spans="1:33" s="40" customFormat="1" ht="24.95" customHeight="1" x14ac:dyDescent="0.25">
      <c r="A119" s="611"/>
      <c r="B119" s="511" t="s">
        <v>161</v>
      </c>
      <c r="C119" s="512"/>
      <c r="D119" s="512"/>
      <c r="E119" s="512"/>
      <c r="F119" s="513"/>
      <c r="G119" s="31"/>
      <c r="H119" s="32" t="s">
        <v>153</v>
      </c>
      <c r="I119" s="33">
        <v>100</v>
      </c>
      <c r="J119" s="34"/>
      <c r="K119" s="89">
        <f>J119*I119</f>
        <v>0</v>
      </c>
      <c r="L119" s="607"/>
      <c r="M119" s="608"/>
      <c r="N119" s="193"/>
      <c r="O119" s="37" t="str">
        <f t="shared" si="61"/>
        <v>50</v>
      </c>
      <c r="P119" s="38">
        <f t="shared" si="62"/>
        <v>0</v>
      </c>
      <c r="Q119" s="39" t="e">
        <f t="shared" si="63"/>
        <v>#DIV/0!</v>
      </c>
      <c r="R119" s="86"/>
      <c r="S119" s="41">
        <f>G261</f>
        <v>0</v>
      </c>
      <c r="T119" s="42">
        <f t="shared" si="64"/>
        <v>0</v>
      </c>
      <c r="U119" s="43">
        <f t="shared" si="65"/>
        <v>100</v>
      </c>
      <c r="V119" s="41">
        <f>G262</f>
        <v>0.15</v>
      </c>
      <c r="W119" s="42">
        <f t="shared" si="66"/>
        <v>15</v>
      </c>
      <c r="X119" s="42">
        <f t="shared" si="67"/>
        <v>115</v>
      </c>
      <c r="Y119" s="86"/>
      <c r="Z119" s="48">
        <f>L260</f>
        <v>0</v>
      </c>
      <c r="AA119" s="42">
        <f t="shared" si="68"/>
        <v>0</v>
      </c>
      <c r="AB119" s="42" t="e">
        <f t="shared" si="60"/>
        <v>#DIV/0!</v>
      </c>
      <c r="AC119" s="21"/>
      <c r="AG119" s="4"/>
    </row>
    <row r="120" spans="1:33" s="191" customFormat="1" ht="24.95" customHeight="1" x14ac:dyDescent="0.25">
      <c r="A120" s="609" t="s">
        <v>162</v>
      </c>
      <c r="B120" s="511" t="s">
        <v>163</v>
      </c>
      <c r="C120" s="512"/>
      <c r="D120" s="512"/>
      <c r="E120" s="512"/>
      <c r="F120" s="513"/>
      <c r="G120" s="31"/>
      <c r="H120" s="32" t="s">
        <v>153</v>
      </c>
      <c r="I120" s="33">
        <v>100</v>
      </c>
      <c r="J120" s="34"/>
      <c r="K120" s="73">
        <f>J120*I120</f>
        <v>0</v>
      </c>
      <c r="L120" s="514"/>
      <c r="M120" s="515"/>
      <c r="N120" s="190"/>
      <c r="O120" s="37" t="str">
        <f t="shared" si="61"/>
        <v>50</v>
      </c>
      <c r="P120" s="38">
        <f t="shared" si="62"/>
        <v>0</v>
      </c>
      <c r="Q120" s="39" t="e">
        <f t="shared" si="63"/>
        <v>#DIV/0!</v>
      </c>
      <c r="S120" s="41">
        <f>G261</f>
        <v>0</v>
      </c>
      <c r="T120" s="42">
        <f t="shared" si="64"/>
        <v>0</v>
      </c>
      <c r="U120" s="43">
        <f t="shared" si="65"/>
        <v>100</v>
      </c>
      <c r="V120" s="41">
        <f>G262</f>
        <v>0.15</v>
      </c>
      <c r="W120" s="42">
        <f t="shared" si="66"/>
        <v>15</v>
      </c>
      <c r="X120" s="42">
        <f t="shared" si="67"/>
        <v>115</v>
      </c>
      <c r="Z120" s="48">
        <f>L260</f>
        <v>0</v>
      </c>
      <c r="AA120" s="42">
        <f t="shared" si="68"/>
        <v>0</v>
      </c>
      <c r="AB120" s="42" t="e">
        <f t="shared" si="60"/>
        <v>#DIV/0!</v>
      </c>
      <c r="AC120" s="21"/>
      <c r="AG120" s="4"/>
    </row>
    <row r="121" spans="1:33" s="191" customFormat="1" ht="24.95" customHeight="1" x14ac:dyDescent="0.25">
      <c r="A121" s="610"/>
      <c r="B121" s="511" t="s">
        <v>164</v>
      </c>
      <c r="C121" s="512"/>
      <c r="D121" s="512"/>
      <c r="E121" s="512"/>
      <c r="F121" s="513"/>
      <c r="G121" s="31"/>
      <c r="H121" s="32" t="s">
        <v>153</v>
      </c>
      <c r="I121" s="33">
        <v>75</v>
      </c>
      <c r="J121" s="34"/>
      <c r="K121" s="73">
        <f>J121*I121</f>
        <v>0</v>
      </c>
      <c r="L121" s="514"/>
      <c r="M121" s="515"/>
      <c r="N121" s="190"/>
      <c r="O121" s="37" t="str">
        <f>H121</f>
        <v>50</v>
      </c>
      <c r="P121" s="38">
        <f t="shared" si="62"/>
        <v>0</v>
      </c>
      <c r="Q121" s="39" t="e">
        <f t="shared" si="63"/>
        <v>#DIV/0!</v>
      </c>
      <c r="S121" s="41">
        <f>G261</f>
        <v>0</v>
      </c>
      <c r="T121" s="42">
        <f t="shared" si="64"/>
        <v>0</v>
      </c>
      <c r="U121" s="43">
        <f t="shared" si="65"/>
        <v>75</v>
      </c>
      <c r="V121" s="41">
        <f>G262</f>
        <v>0.15</v>
      </c>
      <c r="W121" s="42">
        <f t="shared" si="66"/>
        <v>11.25</v>
      </c>
      <c r="X121" s="42">
        <f t="shared" si="67"/>
        <v>86.25</v>
      </c>
      <c r="Z121" s="48">
        <f>L260</f>
        <v>0</v>
      </c>
      <c r="AA121" s="42">
        <f t="shared" si="68"/>
        <v>0</v>
      </c>
      <c r="AB121" s="42" t="e">
        <f t="shared" si="60"/>
        <v>#DIV/0!</v>
      </c>
      <c r="AC121" s="21"/>
      <c r="AG121" s="4"/>
    </row>
    <row r="122" spans="1:33" s="191" customFormat="1" ht="27.75" customHeight="1" x14ac:dyDescent="0.25">
      <c r="A122" s="404" t="s">
        <v>165</v>
      </c>
      <c r="B122" s="401"/>
      <c r="C122" s="401"/>
      <c r="D122" s="401"/>
      <c r="E122" s="401"/>
      <c r="F122" s="401"/>
      <c r="G122" s="405"/>
      <c r="H122" s="401"/>
      <c r="I122" s="406"/>
      <c r="J122" s="407"/>
      <c r="K122" s="408"/>
      <c r="L122" s="516"/>
      <c r="M122" s="517"/>
      <c r="N122" s="516"/>
      <c r="O122" s="517"/>
      <c r="P122" s="194">
        <f>SUM(P130,P123,P137,P145,P208,P150,P193,P206)</f>
        <v>0</v>
      </c>
      <c r="Q122" s="194" t="e">
        <f>SUM(Q130,Q123,Q137,Q145,Q208,Q150,Q193,Q206)</f>
        <v>#DIV/0!</v>
      </c>
      <c r="R122" s="14"/>
      <c r="S122" s="140"/>
      <c r="T122" s="141"/>
      <c r="U122" s="142"/>
      <c r="V122" s="143"/>
      <c r="W122" s="141"/>
      <c r="X122" s="144"/>
      <c r="Y122" s="14"/>
      <c r="Z122" s="145"/>
      <c r="AA122" s="141">
        <f>AA123+AA130+AA137+AA145+AA150</f>
        <v>0</v>
      </c>
      <c r="AB122" s="141" t="e">
        <f>AB123+AB130+AB137+AB145+AB150</f>
        <v>#DIV/0!</v>
      </c>
      <c r="AC122" s="21"/>
      <c r="AG122" s="4"/>
    </row>
    <row r="123" spans="1:33" s="191" customFormat="1" ht="27.75" customHeight="1" x14ac:dyDescent="0.25">
      <c r="A123" s="394" t="s">
        <v>166</v>
      </c>
      <c r="B123" s="395"/>
      <c r="C123" s="395"/>
      <c r="D123" s="395"/>
      <c r="E123" s="395"/>
      <c r="F123" s="395"/>
      <c r="G123" s="396"/>
      <c r="H123" s="397"/>
      <c r="I123" s="417"/>
      <c r="J123" s="418"/>
      <c r="K123" s="419"/>
      <c r="L123" s="491"/>
      <c r="M123" s="492"/>
      <c r="N123" s="491"/>
      <c r="O123" s="492"/>
      <c r="P123" s="65">
        <f>SUM(P124:P129)</f>
        <v>0</v>
      </c>
      <c r="Q123" s="146" t="e">
        <f>SUM(Q124:Q129)</f>
        <v>#DIV/0!</v>
      </c>
      <c r="R123" s="14"/>
      <c r="S123" s="67"/>
      <c r="T123" s="68"/>
      <c r="U123" s="69"/>
      <c r="V123" s="70"/>
      <c r="W123" s="68"/>
      <c r="X123" s="71"/>
      <c r="Y123" s="14"/>
      <c r="Z123" s="72"/>
      <c r="AA123" s="68">
        <f>SUM(AA124:AA129)</f>
        <v>0</v>
      </c>
      <c r="AB123" s="71" t="e">
        <f>SUM(AB124:AB129)</f>
        <v>#DIV/0!</v>
      </c>
      <c r="AC123" s="21"/>
      <c r="AG123" s="4"/>
    </row>
    <row r="124" spans="1:33" s="191" customFormat="1" ht="43.5" customHeight="1" x14ac:dyDescent="0.25">
      <c r="A124" s="52" t="s">
        <v>26</v>
      </c>
      <c r="B124" s="560" t="s">
        <v>167</v>
      </c>
      <c r="C124" s="572"/>
      <c r="D124" s="572"/>
      <c r="E124" s="572"/>
      <c r="F124" s="573"/>
      <c r="G124" s="31"/>
      <c r="H124" s="32">
        <v>135</v>
      </c>
      <c r="I124" s="33">
        <v>120</v>
      </c>
      <c r="J124" s="34"/>
      <c r="K124" s="35">
        <f t="shared" ref="K124:K129" si="69">J124*I124</f>
        <v>0</v>
      </c>
      <c r="L124" s="469"/>
      <c r="M124" s="470"/>
      <c r="N124" s="36"/>
      <c r="O124" s="37">
        <f t="shared" ref="O124:O129" si="70">H124</f>
        <v>135</v>
      </c>
      <c r="P124" s="38">
        <f t="shared" ref="P124:P129" si="71">O124*J124/1000</f>
        <v>0</v>
      </c>
      <c r="Q124" s="39" t="e">
        <f>P124/Z124</f>
        <v>#DIV/0!</v>
      </c>
      <c r="R124" s="40"/>
      <c r="S124" s="41">
        <f>G261</f>
        <v>0</v>
      </c>
      <c r="T124" s="42">
        <f>I124*S124</f>
        <v>0</v>
      </c>
      <c r="U124" s="43">
        <f>I124-T124</f>
        <v>120</v>
      </c>
      <c r="V124" s="41">
        <f>G262</f>
        <v>0.15</v>
      </c>
      <c r="W124" s="42">
        <f>U124*V124</f>
        <v>18</v>
      </c>
      <c r="X124" s="42">
        <f>U124+W124</f>
        <v>138</v>
      </c>
      <c r="Y124" s="40"/>
      <c r="Z124" s="48">
        <f>L260</f>
        <v>0</v>
      </c>
      <c r="AA124" s="42">
        <f>X124*J124</f>
        <v>0</v>
      </c>
      <c r="AB124" s="42" t="e">
        <f t="shared" ref="AB124:AB136" si="72">AA124/Z124</f>
        <v>#DIV/0!</v>
      </c>
      <c r="AC124" s="21"/>
      <c r="AG124" s="4"/>
    </row>
    <row r="125" spans="1:33" s="86" customFormat="1" ht="32.25" customHeight="1" x14ac:dyDescent="0.25">
      <c r="A125" s="52" t="s">
        <v>26</v>
      </c>
      <c r="B125" s="560" t="s">
        <v>168</v>
      </c>
      <c r="C125" s="572"/>
      <c r="D125" s="572"/>
      <c r="E125" s="572"/>
      <c r="F125" s="573"/>
      <c r="G125" s="31"/>
      <c r="H125" s="32">
        <v>130</v>
      </c>
      <c r="I125" s="33">
        <v>120</v>
      </c>
      <c r="J125" s="34"/>
      <c r="K125" s="35">
        <f t="shared" si="69"/>
        <v>0</v>
      </c>
      <c r="L125" s="469"/>
      <c r="M125" s="470"/>
      <c r="N125" s="36"/>
      <c r="O125" s="37">
        <f t="shared" si="70"/>
        <v>130</v>
      </c>
      <c r="P125" s="38">
        <f t="shared" si="71"/>
        <v>0</v>
      </c>
      <c r="Q125" s="39" t="e">
        <f t="shared" ref="Q125:Q210" si="73">P125/Z125</f>
        <v>#DIV/0!</v>
      </c>
      <c r="R125" s="40"/>
      <c r="S125" s="41">
        <f>G261</f>
        <v>0</v>
      </c>
      <c r="T125" s="42">
        <f t="shared" ref="T125:T210" si="74">I125*S125</f>
        <v>0</v>
      </c>
      <c r="U125" s="43">
        <f t="shared" ref="U125:U210" si="75">I125-T125</f>
        <v>120</v>
      </c>
      <c r="V125" s="41">
        <f>G262</f>
        <v>0.15</v>
      </c>
      <c r="W125" s="42">
        <f t="shared" ref="W125:W210" si="76">U125*V125</f>
        <v>18</v>
      </c>
      <c r="X125" s="42">
        <f t="shared" ref="X125:X210" si="77">U125+W125</f>
        <v>138</v>
      </c>
      <c r="Y125" s="40"/>
      <c r="Z125" s="48">
        <f>L260</f>
        <v>0</v>
      </c>
      <c r="AA125" s="42">
        <f t="shared" ref="AA125:AA210" si="78">X125*J125</f>
        <v>0</v>
      </c>
      <c r="AB125" s="42" t="e">
        <f t="shared" si="72"/>
        <v>#DIV/0!</v>
      </c>
      <c r="AC125" s="21"/>
      <c r="AG125" s="4"/>
    </row>
    <row r="126" spans="1:33" s="86" customFormat="1" ht="41.25" customHeight="1" x14ac:dyDescent="0.25">
      <c r="A126" s="52" t="s">
        <v>26</v>
      </c>
      <c r="B126" s="560" t="s">
        <v>169</v>
      </c>
      <c r="C126" s="572"/>
      <c r="D126" s="572"/>
      <c r="E126" s="572"/>
      <c r="F126" s="573"/>
      <c r="G126" s="78" t="s">
        <v>170</v>
      </c>
      <c r="H126" s="32">
        <v>140</v>
      </c>
      <c r="I126" s="33">
        <v>250</v>
      </c>
      <c r="J126" s="34"/>
      <c r="K126" s="35">
        <f t="shared" si="69"/>
        <v>0</v>
      </c>
      <c r="L126" s="469"/>
      <c r="M126" s="470"/>
      <c r="N126" s="36"/>
      <c r="O126" s="37">
        <f t="shared" si="70"/>
        <v>140</v>
      </c>
      <c r="P126" s="38">
        <f t="shared" si="71"/>
        <v>0</v>
      </c>
      <c r="Q126" s="39" t="e">
        <f t="shared" si="73"/>
        <v>#DIV/0!</v>
      </c>
      <c r="R126" s="40"/>
      <c r="S126" s="41">
        <f>G261</f>
        <v>0</v>
      </c>
      <c r="T126" s="42">
        <f t="shared" si="74"/>
        <v>0</v>
      </c>
      <c r="U126" s="43">
        <f t="shared" si="75"/>
        <v>250</v>
      </c>
      <c r="V126" s="41">
        <f>G262</f>
        <v>0.15</v>
      </c>
      <c r="W126" s="42">
        <f t="shared" si="76"/>
        <v>37.5</v>
      </c>
      <c r="X126" s="42">
        <f t="shared" si="77"/>
        <v>287.5</v>
      </c>
      <c r="Y126" s="40"/>
      <c r="Z126" s="48">
        <f>L260</f>
        <v>0</v>
      </c>
      <c r="AA126" s="42">
        <f t="shared" si="78"/>
        <v>0</v>
      </c>
      <c r="AB126" s="42" t="e">
        <f t="shared" si="72"/>
        <v>#DIV/0!</v>
      </c>
      <c r="AC126" s="21"/>
      <c r="AG126" s="4"/>
    </row>
    <row r="127" spans="1:33" s="86" customFormat="1" ht="30" customHeight="1" x14ac:dyDescent="0.25">
      <c r="A127" s="52" t="s">
        <v>26</v>
      </c>
      <c r="B127" s="524" t="s">
        <v>171</v>
      </c>
      <c r="C127" s="600"/>
      <c r="D127" s="600"/>
      <c r="E127" s="600"/>
      <c r="F127" s="601"/>
      <c r="G127" s="195"/>
      <c r="H127" s="181" t="s">
        <v>172</v>
      </c>
      <c r="I127" s="166">
        <v>120</v>
      </c>
      <c r="J127" s="34"/>
      <c r="K127" s="35">
        <f t="shared" si="69"/>
        <v>0</v>
      </c>
      <c r="L127" s="196"/>
      <c r="M127" s="197"/>
      <c r="N127" s="198"/>
      <c r="O127" s="37" t="str">
        <f t="shared" si="70"/>
        <v>75</v>
      </c>
      <c r="P127" s="38">
        <f t="shared" si="71"/>
        <v>0</v>
      </c>
      <c r="Q127" s="39" t="e">
        <f t="shared" si="73"/>
        <v>#DIV/0!</v>
      </c>
      <c r="R127" s="40"/>
      <c r="S127" s="41">
        <f>G261</f>
        <v>0</v>
      </c>
      <c r="T127" s="42">
        <f t="shared" si="74"/>
        <v>0</v>
      </c>
      <c r="U127" s="43">
        <f t="shared" si="75"/>
        <v>120</v>
      </c>
      <c r="V127" s="41">
        <f>G262</f>
        <v>0.15</v>
      </c>
      <c r="W127" s="42">
        <f t="shared" si="76"/>
        <v>18</v>
      </c>
      <c r="X127" s="42">
        <f t="shared" si="77"/>
        <v>138</v>
      </c>
      <c r="Y127" s="40"/>
      <c r="Z127" s="48">
        <f>L260</f>
        <v>0</v>
      </c>
      <c r="AA127" s="42">
        <f t="shared" si="78"/>
        <v>0</v>
      </c>
      <c r="AB127" s="42" t="e">
        <f t="shared" si="72"/>
        <v>#DIV/0!</v>
      </c>
      <c r="AC127" s="21"/>
      <c r="AG127" s="4"/>
    </row>
    <row r="128" spans="1:33" s="86" customFormat="1" ht="24.95" customHeight="1" x14ac:dyDescent="0.25">
      <c r="A128" s="52" t="s">
        <v>26</v>
      </c>
      <c r="B128" s="560" t="s">
        <v>173</v>
      </c>
      <c r="C128" s="561"/>
      <c r="D128" s="561"/>
      <c r="E128" s="561"/>
      <c r="F128" s="562"/>
      <c r="G128" s="31"/>
      <c r="H128" s="199">
        <v>60</v>
      </c>
      <c r="I128" s="33">
        <v>60</v>
      </c>
      <c r="J128" s="34"/>
      <c r="K128" s="35">
        <f t="shared" si="69"/>
        <v>0</v>
      </c>
      <c r="L128" s="602"/>
      <c r="M128" s="603"/>
      <c r="N128" s="198"/>
      <c r="O128" s="37">
        <f t="shared" si="70"/>
        <v>60</v>
      </c>
      <c r="P128" s="38">
        <f t="shared" si="71"/>
        <v>0</v>
      </c>
      <c r="Q128" s="39" t="e">
        <f t="shared" si="73"/>
        <v>#DIV/0!</v>
      </c>
      <c r="R128" s="40"/>
      <c r="S128" s="41">
        <f>G261</f>
        <v>0</v>
      </c>
      <c r="T128" s="42">
        <f t="shared" si="74"/>
        <v>0</v>
      </c>
      <c r="U128" s="43">
        <f t="shared" si="75"/>
        <v>60</v>
      </c>
      <c r="V128" s="41">
        <f>G262</f>
        <v>0.15</v>
      </c>
      <c r="W128" s="42">
        <f t="shared" si="76"/>
        <v>9</v>
      </c>
      <c r="X128" s="42">
        <f t="shared" si="77"/>
        <v>69</v>
      </c>
      <c r="Y128" s="40"/>
      <c r="Z128" s="48">
        <f>L260</f>
        <v>0</v>
      </c>
      <c r="AA128" s="42">
        <f t="shared" si="78"/>
        <v>0</v>
      </c>
      <c r="AB128" s="42" t="e">
        <f t="shared" si="72"/>
        <v>#DIV/0!</v>
      </c>
      <c r="AC128" s="21"/>
      <c r="AG128" s="4"/>
    </row>
    <row r="129" spans="1:33" s="86" customFormat="1" ht="33.75" customHeight="1" x14ac:dyDescent="0.25">
      <c r="A129" s="52" t="s">
        <v>26</v>
      </c>
      <c r="B129" s="560" t="s">
        <v>174</v>
      </c>
      <c r="C129" s="561"/>
      <c r="D129" s="561"/>
      <c r="E129" s="561"/>
      <c r="F129" s="562"/>
      <c r="G129" s="31"/>
      <c r="H129" s="199">
        <v>50</v>
      </c>
      <c r="I129" s="33">
        <v>50</v>
      </c>
      <c r="J129" s="34"/>
      <c r="K129" s="200">
        <f t="shared" si="69"/>
        <v>0</v>
      </c>
      <c r="L129" s="596"/>
      <c r="M129" s="597"/>
      <c r="N129" s="201"/>
      <c r="O129" s="37">
        <f t="shared" si="70"/>
        <v>50</v>
      </c>
      <c r="P129" s="38">
        <f t="shared" si="71"/>
        <v>0</v>
      </c>
      <c r="Q129" s="39" t="e">
        <f t="shared" si="73"/>
        <v>#DIV/0!</v>
      </c>
      <c r="R129" s="40"/>
      <c r="S129" s="41">
        <f>G261</f>
        <v>0</v>
      </c>
      <c r="T129" s="42">
        <f t="shared" si="74"/>
        <v>0</v>
      </c>
      <c r="U129" s="43">
        <f t="shared" si="75"/>
        <v>50</v>
      </c>
      <c r="V129" s="41">
        <f>G262</f>
        <v>0.15</v>
      </c>
      <c r="W129" s="42">
        <f t="shared" si="76"/>
        <v>7.5</v>
      </c>
      <c r="X129" s="42">
        <f t="shared" si="77"/>
        <v>57.5</v>
      </c>
      <c r="Y129" s="40"/>
      <c r="Z129" s="48">
        <f>L260</f>
        <v>0</v>
      </c>
      <c r="AA129" s="42">
        <f t="shared" si="78"/>
        <v>0</v>
      </c>
      <c r="AB129" s="42" t="e">
        <f t="shared" si="72"/>
        <v>#DIV/0!</v>
      </c>
      <c r="AC129" s="21"/>
      <c r="AG129" s="4"/>
    </row>
    <row r="130" spans="1:33" s="191" customFormat="1" ht="27.75" customHeight="1" x14ac:dyDescent="0.25">
      <c r="A130" s="409" t="s">
        <v>175</v>
      </c>
      <c r="B130" s="410"/>
      <c r="C130" s="410"/>
      <c r="D130" s="410"/>
      <c r="E130" s="410"/>
      <c r="F130" s="410"/>
      <c r="G130" s="411"/>
      <c r="H130" s="397"/>
      <c r="I130" s="417"/>
      <c r="J130" s="413"/>
      <c r="K130" s="414"/>
      <c r="L130" s="598"/>
      <c r="M130" s="599"/>
      <c r="N130" s="491"/>
      <c r="O130" s="492"/>
      <c r="P130" s="202">
        <f>SUM(P131:P136)</f>
        <v>0</v>
      </c>
      <c r="Q130" s="203" t="e">
        <f>SUM(Q131:Q136)</f>
        <v>#DIV/0!</v>
      </c>
      <c r="R130" s="14"/>
      <c r="S130" s="67"/>
      <c r="T130" s="68"/>
      <c r="U130" s="69"/>
      <c r="V130" s="70"/>
      <c r="W130" s="68"/>
      <c r="X130" s="71"/>
      <c r="Y130" s="14"/>
      <c r="Z130" s="72"/>
      <c r="AA130" s="68">
        <f>SUM(AA131:AA136)</f>
        <v>0</v>
      </c>
      <c r="AB130" s="68" t="e">
        <f>SUM(AB131:AB136)</f>
        <v>#DIV/0!</v>
      </c>
      <c r="AC130" s="21"/>
      <c r="AG130" s="4"/>
    </row>
    <row r="131" spans="1:33" s="191" customFormat="1" ht="27.75" customHeight="1" x14ac:dyDescent="0.25">
      <c r="A131" s="47" t="s">
        <v>75</v>
      </c>
      <c r="B131" s="511" t="s">
        <v>176</v>
      </c>
      <c r="C131" s="512"/>
      <c r="D131" s="512"/>
      <c r="E131" s="512"/>
      <c r="F131" s="513"/>
      <c r="G131" s="204" t="s">
        <v>177</v>
      </c>
      <c r="H131" s="32">
        <v>1000</v>
      </c>
      <c r="I131" s="33">
        <v>950</v>
      </c>
      <c r="J131" s="167"/>
      <c r="K131" s="168">
        <f t="shared" ref="K131:K136" si="79">J131*I131</f>
        <v>0</v>
      </c>
      <c r="L131" s="469"/>
      <c r="M131" s="470"/>
      <c r="N131" s="169"/>
      <c r="O131" s="170">
        <f t="shared" ref="O131:O136" si="80">H131</f>
        <v>1000</v>
      </c>
      <c r="P131" s="38">
        <f t="shared" ref="P131:P136" si="81">O131*J131/1000</f>
        <v>0</v>
      </c>
      <c r="Q131" s="39" t="e">
        <f t="shared" si="73"/>
        <v>#DIV/0!</v>
      </c>
      <c r="R131" s="158"/>
      <c r="S131" s="41">
        <f>G261</f>
        <v>0</v>
      </c>
      <c r="T131" s="42">
        <f t="shared" si="74"/>
        <v>0</v>
      </c>
      <c r="U131" s="43">
        <f t="shared" si="75"/>
        <v>950</v>
      </c>
      <c r="V131" s="41">
        <f>G262</f>
        <v>0.15</v>
      </c>
      <c r="W131" s="42">
        <f t="shared" si="76"/>
        <v>142.5</v>
      </c>
      <c r="X131" s="42">
        <f t="shared" si="77"/>
        <v>1092.5</v>
      </c>
      <c r="Y131" s="158"/>
      <c r="Z131" s="44">
        <f>L260</f>
        <v>0</v>
      </c>
      <c r="AA131" s="42">
        <f t="shared" si="78"/>
        <v>0</v>
      </c>
      <c r="AB131" s="42" t="e">
        <f t="shared" si="72"/>
        <v>#DIV/0!</v>
      </c>
      <c r="AG131" s="4"/>
    </row>
    <row r="132" spans="1:33" s="191" customFormat="1" ht="27.75" customHeight="1" x14ac:dyDescent="0.25">
      <c r="A132" s="47" t="s">
        <v>75</v>
      </c>
      <c r="B132" s="511" t="s">
        <v>178</v>
      </c>
      <c r="C132" s="512"/>
      <c r="D132" s="512"/>
      <c r="E132" s="512"/>
      <c r="F132" s="513"/>
      <c r="G132" s="204" t="s">
        <v>177</v>
      </c>
      <c r="H132" s="32">
        <v>1000</v>
      </c>
      <c r="I132" s="33">
        <v>900</v>
      </c>
      <c r="J132" s="167"/>
      <c r="K132" s="168">
        <f t="shared" si="79"/>
        <v>0</v>
      </c>
      <c r="L132" s="469"/>
      <c r="M132" s="470"/>
      <c r="N132" s="169"/>
      <c r="O132" s="170">
        <f t="shared" si="80"/>
        <v>1000</v>
      </c>
      <c r="P132" s="38">
        <f t="shared" si="81"/>
        <v>0</v>
      </c>
      <c r="Q132" s="39" t="e">
        <f t="shared" si="73"/>
        <v>#DIV/0!</v>
      </c>
      <c r="R132" s="158"/>
      <c r="S132" s="41">
        <f>G261</f>
        <v>0</v>
      </c>
      <c r="T132" s="42">
        <f t="shared" si="74"/>
        <v>0</v>
      </c>
      <c r="U132" s="43">
        <f t="shared" si="75"/>
        <v>900</v>
      </c>
      <c r="V132" s="41">
        <f>G262</f>
        <v>0.15</v>
      </c>
      <c r="W132" s="42">
        <f t="shared" si="76"/>
        <v>135</v>
      </c>
      <c r="X132" s="42">
        <f t="shared" si="77"/>
        <v>1035</v>
      </c>
      <c r="Y132" s="158"/>
      <c r="Z132" s="44">
        <f>L260</f>
        <v>0</v>
      </c>
      <c r="AA132" s="42">
        <f t="shared" si="78"/>
        <v>0</v>
      </c>
      <c r="AB132" s="42" t="e">
        <f t="shared" si="72"/>
        <v>#DIV/0!</v>
      </c>
      <c r="AG132" s="4"/>
    </row>
    <row r="133" spans="1:33" s="86" customFormat="1" ht="27.75" customHeight="1" x14ac:dyDescent="0.25">
      <c r="A133" s="47" t="s">
        <v>75</v>
      </c>
      <c r="B133" s="511" t="s">
        <v>179</v>
      </c>
      <c r="C133" s="512"/>
      <c r="D133" s="512"/>
      <c r="E133" s="512"/>
      <c r="F133" s="513"/>
      <c r="G133" s="204" t="s">
        <v>177</v>
      </c>
      <c r="H133" s="32">
        <v>1000</v>
      </c>
      <c r="I133" s="33">
        <v>1100</v>
      </c>
      <c r="J133" s="167"/>
      <c r="K133" s="168">
        <f t="shared" si="79"/>
        <v>0</v>
      </c>
      <c r="L133" s="469"/>
      <c r="M133" s="470"/>
      <c r="N133" s="169"/>
      <c r="O133" s="170">
        <f t="shared" si="80"/>
        <v>1000</v>
      </c>
      <c r="P133" s="38">
        <f t="shared" si="81"/>
        <v>0</v>
      </c>
      <c r="Q133" s="39" t="e">
        <f t="shared" si="73"/>
        <v>#DIV/0!</v>
      </c>
      <c r="R133" s="158"/>
      <c r="S133" s="41">
        <f>G261</f>
        <v>0</v>
      </c>
      <c r="T133" s="42">
        <f t="shared" si="74"/>
        <v>0</v>
      </c>
      <c r="U133" s="43">
        <f t="shared" si="75"/>
        <v>1100</v>
      </c>
      <c r="V133" s="41">
        <f>G262</f>
        <v>0.15</v>
      </c>
      <c r="W133" s="42">
        <f t="shared" si="76"/>
        <v>165</v>
      </c>
      <c r="X133" s="42">
        <f t="shared" si="77"/>
        <v>1265</v>
      </c>
      <c r="Y133" s="158"/>
      <c r="Z133" s="44">
        <f>L260</f>
        <v>0</v>
      </c>
      <c r="AA133" s="42">
        <f t="shared" si="78"/>
        <v>0</v>
      </c>
      <c r="AB133" s="42" t="e">
        <f t="shared" si="72"/>
        <v>#DIV/0!</v>
      </c>
      <c r="AC133" s="21"/>
      <c r="AG133" s="4"/>
    </row>
    <row r="134" spans="1:33" s="191" customFormat="1" ht="27.75" customHeight="1" x14ac:dyDescent="0.25">
      <c r="A134" s="47" t="s">
        <v>75</v>
      </c>
      <c r="B134" s="511" t="s">
        <v>180</v>
      </c>
      <c r="C134" s="512"/>
      <c r="D134" s="512"/>
      <c r="E134" s="512"/>
      <c r="F134" s="513"/>
      <c r="G134" s="204" t="s">
        <v>177</v>
      </c>
      <c r="H134" s="32">
        <v>1000</v>
      </c>
      <c r="I134" s="33">
        <v>1900</v>
      </c>
      <c r="J134" s="167"/>
      <c r="K134" s="168">
        <f t="shared" si="79"/>
        <v>0</v>
      </c>
      <c r="L134" s="469"/>
      <c r="M134" s="470"/>
      <c r="N134" s="169"/>
      <c r="O134" s="170">
        <f t="shared" si="80"/>
        <v>1000</v>
      </c>
      <c r="P134" s="38">
        <f t="shared" si="81"/>
        <v>0</v>
      </c>
      <c r="Q134" s="39" t="e">
        <f t="shared" si="73"/>
        <v>#DIV/0!</v>
      </c>
      <c r="R134" s="158"/>
      <c r="S134" s="41">
        <f>G261</f>
        <v>0</v>
      </c>
      <c r="T134" s="42">
        <f t="shared" si="74"/>
        <v>0</v>
      </c>
      <c r="U134" s="43">
        <f t="shared" si="75"/>
        <v>1900</v>
      </c>
      <c r="V134" s="41">
        <f>G262</f>
        <v>0.15</v>
      </c>
      <c r="W134" s="42">
        <f t="shared" si="76"/>
        <v>285</v>
      </c>
      <c r="X134" s="42">
        <f t="shared" si="77"/>
        <v>2185</v>
      </c>
      <c r="Y134" s="158"/>
      <c r="Z134" s="44">
        <f>L260</f>
        <v>0</v>
      </c>
      <c r="AA134" s="42">
        <f t="shared" si="78"/>
        <v>0</v>
      </c>
      <c r="AB134" s="42" t="e">
        <f t="shared" si="72"/>
        <v>#DIV/0!</v>
      </c>
      <c r="AC134" s="21"/>
      <c r="AG134" s="4"/>
    </row>
    <row r="135" spans="1:33" s="191" customFormat="1" ht="27.75" customHeight="1" x14ac:dyDescent="0.25">
      <c r="A135" s="30" t="s">
        <v>181</v>
      </c>
      <c r="B135" s="511" t="s">
        <v>182</v>
      </c>
      <c r="C135" s="512"/>
      <c r="D135" s="512"/>
      <c r="E135" s="512"/>
      <c r="F135" s="513"/>
      <c r="G135" s="204" t="s">
        <v>177</v>
      </c>
      <c r="H135" s="32">
        <v>1000</v>
      </c>
      <c r="I135" s="33">
        <v>1100</v>
      </c>
      <c r="J135" s="167"/>
      <c r="K135" s="168">
        <f t="shared" si="79"/>
        <v>0</v>
      </c>
      <c r="L135" s="469"/>
      <c r="M135" s="470"/>
      <c r="N135" s="169"/>
      <c r="O135" s="170">
        <f t="shared" si="80"/>
        <v>1000</v>
      </c>
      <c r="P135" s="38">
        <f t="shared" si="81"/>
        <v>0</v>
      </c>
      <c r="Q135" s="39" t="e">
        <f t="shared" si="73"/>
        <v>#DIV/0!</v>
      </c>
      <c r="R135" s="158"/>
      <c r="S135" s="41">
        <f>G261</f>
        <v>0</v>
      </c>
      <c r="T135" s="42">
        <f t="shared" si="74"/>
        <v>0</v>
      </c>
      <c r="U135" s="43">
        <f t="shared" si="75"/>
        <v>1100</v>
      </c>
      <c r="V135" s="41">
        <f>G262</f>
        <v>0.15</v>
      </c>
      <c r="W135" s="42">
        <f t="shared" si="76"/>
        <v>165</v>
      </c>
      <c r="X135" s="42">
        <f t="shared" si="77"/>
        <v>1265</v>
      </c>
      <c r="Y135" s="158"/>
      <c r="Z135" s="44">
        <f>L260</f>
        <v>0</v>
      </c>
      <c r="AA135" s="42">
        <f t="shared" si="78"/>
        <v>0</v>
      </c>
      <c r="AB135" s="42" t="e">
        <f t="shared" si="72"/>
        <v>#DIV/0!</v>
      </c>
      <c r="AC135" s="21"/>
      <c r="AG135" s="4"/>
    </row>
    <row r="136" spans="1:33" s="14" customFormat="1" ht="27.75" customHeight="1" x14ac:dyDescent="0.25">
      <c r="A136" s="47" t="s">
        <v>75</v>
      </c>
      <c r="B136" s="511" t="s">
        <v>183</v>
      </c>
      <c r="C136" s="512"/>
      <c r="D136" s="512"/>
      <c r="E136" s="512"/>
      <c r="F136" s="513"/>
      <c r="G136" s="204" t="s">
        <v>177</v>
      </c>
      <c r="H136" s="32">
        <v>1000</v>
      </c>
      <c r="I136" s="33">
        <v>600</v>
      </c>
      <c r="J136" s="167"/>
      <c r="K136" s="168">
        <f t="shared" si="79"/>
        <v>0</v>
      </c>
      <c r="L136" s="469"/>
      <c r="M136" s="470"/>
      <c r="N136" s="169"/>
      <c r="O136" s="170">
        <f t="shared" si="80"/>
        <v>1000</v>
      </c>
      <c r="P136" s="38">
        <f t="shared" si="81"/>
        <v>0</v>
      </c>
      <c r="Q136" s="39" t="e">
        <f t="shared" si="73"/>
        <v>#DIV/0!</v>
      </c>
      <c r="R136" s="158"/>
      <c r="S136" s="41">
        <f>G261</f>
        <v>0</v>
      </c>
      <c r="T136" s="42">
        <f t="shared" si="74"/>
        <v>0</v>
      </c>
      <c r="U136" s="43">
        <f t="shared" si="75"/>
        <v>600</v>
      </c>
      <c r="V136" s="41">
        <f>G262</f>
        <v>0.15</v>
      </c>
      <c r="W136" s="42">
        <f t="shared" si="76"/>
        <v>90</v>
      </c>
      <c r="X136" s="42">
        <f t="shared" si="77"/>
        <v>690</v>
      </c>
      <c r="Y136" s="158"/>
      <c r="Z136" s="44">
        <f>L260</f>
        <v>0</v>
      </c>
      <c r="AA136" s="42">
        <f t="shared" si="78"/>
        <v>0</v>
      </c>
      <c r="AB136" s="42" t="e">
        <f t="shared" si="72"/>
        <v>#DIV/0!</v>
      </c>
      <c r="AC136" s="21"/>
      <c r="AG136" s="4"/>
    </row>
    <row r="137" spans="1:33" s="14" customFormat="1" ht="27.75" customHeight="1" x14ac:dyDescent="0.25">
      <c r="A137" s="394" t="s">
        <v>184</v>
      </c>
      <c r="B137" s="395"/>
      <c r="C137" s="395"/>
      <c r="D137" s="395"/>
      <c r="E137" s="395"/>
      <c r="F137" s="395"/>
      <c r="G137" s="396"/>
      <c r="H137" s="397"/>
      <c r="I137" s="417"/>
      <c r="J137" s="418"/>
      <c r="K137" s="419"/>
      <c r="L137" s="491"/>
      <c r="M137" s="492"/>
      <c r="N137" s="491"/>
      <c r="O137" s="492"/>
      <c r="P137" s="65">
        <f>SUM(P138:P144)</f>
        <v>0</v>
      </c>
      <c r="Q137" s="65" t="e">
        <f>SUM(Q138:Q144)</f>
        <v>#DIV/0!</v>
      </c>
      <c r="S137" s="67"/>
      <c r="T137" s="68"/>
      <c r="U137" s="69"/>
      <c r="V137" s="70"/>
      <c r="W137" s="68"/>
      <c r="X137" s="71"/>
      <c r="Z137" s="72"/>
      <c r="AA137" s="68">
        <f>SUM(AA138:AA144)</f>
        <v>0</v>
      </c>
      <c r="AB137" s="68" t="e">
        <f>SUM(AB138:AB144)</f>
        <v>#DIV/0!</v>
      </c>
      <c r="AC137" s="21"/>
      <c r="AG137" s="4"/>
    </row>
    <row r="138" spans="1:33" s="40" customFormat="1" ht="24.95" customHeight="1" x14ac:dyDescent="0.25">
      <c r="A138" s="47" t="s">
        <v>26</v>
      </c>
      <c r="B138" s="560" t="s">
        <v>185</v>
      </c>
      <c r="C138" s="561"/>
      <c r="D138" s="561"/>
      <c r="E138" s="561"/>
      <c r="F138" s="562"/>
      <c r="G138" s="31" t="s">
        <v>186</v>
      </c>
      <c r="H138" s="32" t="s">
        <v>187</v>
      </c>
      <c r="I138" s="33">
        <v>40</v>
      </c>
      <c r="J138" s="34"/>
      <c r="K138" s="35">
        <f t="shared" ref="K138:K144" si="82">J138*I138</f>
        <v>0</v>
      </c>
      <c r="L138" s="574"/>
      <c r="M138" s="575"/>
      <c r="N138" s="36"/>
      <c r="O138" s="37" t="str">
        <f>H138</f>
        <v>40</v>
      </c>
      <c r="P138" s="38">
        <f t="shared" ref="P138:P144" si="83">O138*J138/1000</f>
        <v>0</v>
      </c>
      <c r="Q138" s="39" t="e">
        <f t="shared" si="73"/>
        <v>#DIV/0!</v>
      </c>
      <c r="S138" s="41">
        <f>G261</f>
        <v>0</v>
      </c>
      <c r="T138" s="42">
        <f t="shared" si="74"/>
        <v>0</v>
      </c>
      <c r="U138" s="43">
        <f t="shared" si="75"/>
        <v>40</v>
      </c>
      <c r="V138" s="41">
        <f>G262</f>
        <v>0.15</v>
      </c>
      <c r="W138" s="42">
        <f t="shared" si="76"/>
        <v>6</v>
      </c>
      <c r="X138" s="42">
        <f t="shared" si="77"/>
        <v>46</v>
      </c>
      <c r="Z138" s="48">
        <f>L260</f>
        <v>0</v>
      </c>
      <c r="AA138" s="42">
        <f t="shared" si="78"/>
        <v>0</v>
      </c>
      <c r="AB138" s="42" t="e">
        <f t="shared" ref="AB138:AB143" si="84">AA138/Z138</f>
        <v>#DIV/0!</v>
      </c>
      <c r="AC138" s="21"/>
      <c r="AG138" s="4"/>
    </row>
    <row r="139" spans="1:33" s="40" customFormat="1" ht="24.95" customHeight="1" x14ac:dyDescent="0.25">
      <c r="A139" s="47" t="s">
        <v>26</v>
      </c>
      <c r="B139" s="560" t="s">
        <v>188</v>
      </c>
      <c r="C139" s="561"/>
      <c r="D139" s="561"/>
      <c r="E139" s="561"/>
      <c r="F139" s="562"/>
      <c r="G139" s="31" t="s">
        <v>186</v>
      </c>
      <c r="H139" s="32" t="s">
        <v>187</v>
      </c>
      <c r="I139" s="33">
        <v>30</v>
      </c>
      <c r="J139" s="34"/>
      <c r="K139" s="35">
        <f t="shared" si="82"/>
        <v>0</v>
      </c>
      <c r="L139" s="574"/>
      <c r="M139" s="575"/>
      <c r="N139" s="36"/>
      <c r="O139" s="37" t="str">
        <f t="shared" ref="O139:O144" si="85">H139</f>
        <v>40</v>
      </c>
      <c r="P139" s="38">
        <f t="shared" si="83"/>
        <v>0</v>
      </c>
      <c r="Q139" s="39" t="e">
        <f t="shared" si="73"/>
        <v>#DIV/0!</v>
      </c>
      <c r="S139" s="41">
        <f>G261</f>
        <v>0</v>
      </c>
      <c r="T139" s="42">
        <f t="shared" si="74"/>
        <v>0</v>
      </c>
      <c r="U139" s="43">
        <f t="shared" si="75"/>
        <v>30</v>
      </c>
      <c r="V139" s="41">
        <f>G262</f>
        <v>0.15</v>
      </c>
      <c r="W139" s="42">
        <f t="shared" si="76"/>
        <v>4.5</v>
      </c>
      <c r="X139" s="42">
        <f t="shared" si="77"/>
        <v>34.5</v>
      </c>
      <c r="Z139" s="48">
        <f>L260</f>
        <v>0</v>
      </c>
      <c r="AA139" s="42">
        <f t="shared" si="78"/>
        <v>0</v>
      </c>
      <c r="AB139" s="42" t="e">
        <f t="shared" si="84"/>
        <v>#DIV/0!</v>
      </c>
      <c r="AC139" s="21"/>
      <c r="AG139" s="4"/>
    </row>
    <row r="140" spans="1:33" s="40" customFormat="1" ht="24.95" customHeight="1" x14ac:dyDescent="0.25">
      <c r="A140" s="47" t="s">
        <v>26</v>
      </c>
      <c r="B140" s="560" t="s">
        <v>189</v>
      </c>
      <c r="C140" s="561"/>
      <c r="D140" s="561"/>
      <c r="E140" s="561"/>
      <c r="F140" s="562"/>
      <c r="G140" s="31" t="s">
        <v>186</v>
      </c>
      <c r="H140" s="32">
        <v>40</v>
      </c>
      <c r="I140" s="33">
        <v>50</v>
      </c>
      <c r="J140" s="34"/>
      <c r="K140" s="35">
        <f t="shared" si="82"/>
        <v>0</v>
      </c>
      <c r="L140" s="574"/>
      <c r="M140" s="575"/>
      <c r="N140" s="36"/>
      <c r="O140" s="37">
        <f t="shared" si="85"/>
        <v>40</v>
      </c>
      <c r="P140" s="38">
        <f t="shared" si="83"/>
        <v>0</v>
      </c>
      <c r="Q140" s="39" t="e">
        <f t="shared" si="73"/>
        <v>#DIV/0!</v>
      </c>
      <c r="S140" s="41">
        <f>G261</f>
        <v>0</v>
      </c>
      <c r="T140" s="42">
        <f t="shared" si="74"/>
        <v>0</v>
      </c>
      <c r="U140" s="43">
        <f t="shared" si="75"/>
        <v>50</v>
      </c>
      <c r="V140" s="41">
        <f>G262</f>
        <v>0.15</v>
      </c>
      <c r="W140" s="42">
        <f t="shared" si="76"/>
        <v>7.5</v>
      </c>
      <c r="X140" s="42">
        <f t="shared" si="77"/>
        <v>57.5</v>
      </c>
      <c r="Z140" s="48">
        <f>L260</f>
        <v>0</v>
      </c>
      <c r="AA140" s="42">
        <f t="shared" si="78"/>
        <v>0</v>
      </c>
      <c r="AB140" s="42" t="e">
        <f t="shared" si="84"/>
        <v>#DIV/0!</v>
      </c>
      <c r="AC140" s="21"/>
      <c r="AG140" s="4"/>
    </row>
    <row r="141" spans="1:33" s="40" customFormat="1" ht="24.95" customHeight="1" x14ac:dyDescent="0.25">
      <c r="A141" s="47" t="s">
        <v>26</v>
      </c>
      <c r="B141" s="560" t="s">
        <v>190</v>
      </c>
      <c r="C141" s="561"/>
      <c r="D141" s="561"/>
      <c r="E141" s="561"/>
      <c r="F141" s="562"/>
      <c r="G141" s="31" t="s">
        <v>186</v>
      </c>
      <c r="H141" s="32">
        <v>40</v>
      </c>
      <c r="I141" s="33">
        <v>25</v>
      </c>
      <c r="J141" s="34"/>
      <c r="K141" s="35">
        <f t="shared" si="82"/>
        <v>0</v>
      </c>
      <c r="L141" s="574"/>
      <c r="M141" s="575"/>
      <c r="N141" s="36"/>
      <c r="O141" s="37">
        <f t="shared" si="85"/>
        <v>40</v>
      </c>
      <c r="P141" s="38">
        <f t="shared" si="83"/>
        <v>0</v>
      </c>
      <c r="Q141" s="39" t="e">
        <f t="shared" si="73"/>
        <v>#DIV/0!</v>
      </c>
      <c r="S141" s="41">
        <f>G261</f>
        <v>0</v>
      </c>
      <c r="T141" s="42">
        <f t="shared" si="74"/>
        <v>0</v>
      </c>
      <c r="U141" s="43">
        <f t="shared" si="75"/>
        <v>25</v>
      </c>
      <c r="V141" s="41">
        <f>G262</f>
        <v>0.15</v>
      </c>
      <c r="W141" s="42">
        <f t="shared" si="76"/>
        <v>3.75</v>
      </c>
      <c r="X141" s="42">
        <f t="shared" si="77"/>
        <v>28.75</v>
      </c>
      <c r="Z141" s="48">
        <f>L260</f>
        <v>0</v>
      </c>
      <c r="AA141" s="42">
        <f t="shared" si="78"/>
        <v>0</v>
      </c>
      <c r="AB141" s="42" t="e">
        <f t="shared" si="84"/>
        <v>#DIV/0!</v>
      </c>
      <c r="AC141" s="21"/>
      <c r="AG141" s="4"/>
    </row>
    <row r="142" spans="1:33" s="40" customFormat="1" ht="24.95" customHeight="1" x14ac:dyDescent="0.25">
      <c r="A142" s="47" t="s">
        <v>26</v>
      </c>
      <c r="B142" s="560" t="s">
        <v>191</v>
      </c>
      <c r="C142" s="561"/>
      <c r="D142" s="561"/>
      <c r="E142" s="561"/>
      <c r="F142" s="562"/>
      <c r="G142" s="31" t="s">
        <v>186</v>
      </c>
      <c r="H142" s="32">
        <v>45</v>
      </c>
      <c r="I142" s="33">
        <v>30</v>
      </c>
      <c r="J142" s="34"/>
      <c r="K142" s="35">
        <f t="shared" si="82"/>
        <v>0</v>
      </c>
      <c r="L142" s="574"/>
      <c r="M142" s="575"/>
      <c r="N142" s="36"/>
      <c r="O142" s="37">
        <f t="shared" si="85"/>
        <v>45</v>
      </c>
      <c r="P142" s="38">
        <f t="shared" si="83"/>
        <v>0</v>
      </c>
      <c r="Q142" s="39" t="e">
        <f t="shared" si="73"/>
        <v>#DIV/0!</v>
      </c>
      <c r="S142" s="41">
        <f>G261</f>
        <v>0</v>
      </c>
      <c r="T142" s="42">
        <f t="shared" si="74"/>
        <v>0</v>
      </c>
      <c r="U142" s="43">
        <f t="shared" si="75"/>
        <v>30</v>
      </c>
      <c r="V142" s="41">
        <f>G262</f>
        <v>0.15</v>
      </c>
      <c r="W142" s="42">
        <f t="shared" si="76"/>
        <v>4.5</v>
      </c>
      <c r="X142" s="42">
        <f t="shared" si="77"/>
        <v>34.5</v>
      </c>
      <c r="Z142" s="48">
        <f>L260</f>
        <v>0</v>
      </c>
      <c r="AA142" s="42">
        <f t="shared" si="78"/>
        <v>0</v>
      </c>
      <c r="AB142" s="42" t="e">
        <f t="shared" si="84"/>
        <v>#DIV/0!</v>
      </c>
      <c r="AC142" s="21"/>
      <c r="AG142" s="4"/>
    </row>
    <row r="143" spans="1:33" s="147" customFormat="1" ht="24.95" customHeight="1" x14ac:dyDescent="0.25">
      <c r="A143" s="47" t="s">
        <v>26</v>
      </c>
      <c r="B143" s="560" t="s">
        <v>192</v>
      </c>
      <c r="C143" s="561"/>
      <c r="D143" s="561"/>
      <c r="E143" s="561"/>
      <c r="F143" s="562"/>
      <c r="G143" s="31" t="s">
        <v>193</v>
      </c>
      <c r="H143" s="32">
        <v>65</v>
      </c>
      <c r="I143" s="33">
        <v>35</v>
      </c>
      <c r="J143" s="34"/>
      <c r="K143" s="35">
        <f t="shared" si="82"/>
        <v>0</v>
      </c>
      <c r="L143" s="574"/>
      <c r="M143" s="575"/>
      <c r="N143" s="36"/>
      <c r="O143" s="37">
        <f t="shared" si="85"/>
        <v>65</v>
      </c>
      <c r="P143" s="38">
        <f t="shared" si="83"/>
        <v>0</v>
      </c>
      <c r="Q143" s="39" t="e">
        <f t="shared" si="73"/>
        <v>#DIV/0!</v>
      </c>
      <c r="R143" s="40"/>
      <c r="S143" s="41">
        <f>G261</f>
        <v>0</v>
      </c>
      <c r="T143" s="42">
        <f t="shared" si="74"/>
        <v>0</v>
      </c>
      <c r="U143" s="43">
        <f t="shared" si="75"/>
        <v>35</v>
      </c>
      <c r="V143" s="41">
        <f>G262</f>
        <v>0.15</v>
      </c>
      <c r="W143" s="42">
        <f t="shared" si="76"/>
        <v>5.25</v>
      </c>
      <c r="X143" s="42">
        <f t="shared" si="77"/>
        <v>40.25</v>
      </c>
      <c r="Y143" s="40"/>
      <c r="Z143" s="48">
        <f>L260</f>
        <v>0</v>
      </c>
      <c r="AA143" s="42">
        <f t="shared" si="78"/>
        <v>0</v>
      </c>
      <c r="AB143" s="42" t="e">
        <f t="shared" si="84"/>
        <v>#DIV/0!</v>
      </c>
      <c r="AG143" s="4"/>
    </row>
    <row r="144" spans="1:33" s="86" customFormat="1" ht="24.95" customHeight="1" x14ac:dyDescent="0.25">
      <c r="A144" s="47" t="s">
        <v>26</v>
      </c>
      <c r="B144" s="560" t="s">
        <v>194</v>
      </c>
      <c r="C144" s="561"/>
      <c r="D144" s="561"/>
      <c r="E144" s="561"/>
      <c r="F144" s="562"/>
      <c r="G144" s="31" t="s">
        <v>193</v>
      </c>
      <c r="H144" s="32">
        <v>70</v>
      </c>
      <c r="I144" s="33">
        <v>50</v>
      </c>
      <c r="J144" s="34"/>
      <c r="K144" s="35">
        <f t="shared" si="82"/>
        <v>0</v>
      </c>
      <c r="L144" s="574"/>
      <c r="M144" s="575"/>
      <c r="N144" s="36"/>
      <c r="O144" s="37">
        <f t="shared" si="85"/>
        <v>70</v>
      </c>
      <c r="P144" s="38">
        <f t="shared" si="83"/>
        <v>0</v>
      </c>
      <c r="Q144" s="39" t="e">
        <f t="shared" si="73"/>
        <v>#DIV/0!</v>
      </c>
      <c r="R144" s="40"/>
      <c r="S144" s="41">
        <f>G261</f>
        <v>0</v>
      </c>
      <c r="T144" s="42">
        <f t="shared" si="74"/>
        <v>0</v>
      </c>
      <c r="U144" s="43">
        <f t="shared" si="75"/>
        <v>50</v>
      </c>
      <c r="V144" s="41">
        <f>G262</f>
        <v>0.15</v>
      </c>
      <c r="W144" s="42">
        <f t="shared" si="76"/>
        <v>7.5</v>
      </c>
      <c r="X144" s="42">
        <f t="shared" si="77"/>
        <v>57.5</v>
      </c>
      <c r="Y144" s="40"/>
      <c r="Z144" s="48">
        <f>L260</f>
        <v>0</v>
      </c>
      <c r="AA144" s="42">
        <f t="shared" si="78"/>
        <v>0</v>
      </c>
      <c r="AB144" s="42" t="e">
        <f>AA144/Z144</f>
        <v>#DIV/0!</v>
      </c>
      <c r="AG144" s="4"/>
    </row>
    <row r="145" spans="1:33" s="86" customFormat="1" ht="27.75" customHeight="1" x14ac:dyDescent="0.25">
      <c r="A145" s="394" t="s">
        <v>195</v>
      </c>
      <c r="B145" s="395"/>
      <c r="C145" s="395"/>
      <c r="D145" s="395"/>
      <c r="E145" s="395"/>
      <c r="F145" s="395"/>
      <c r="G145" s="396"/>
      <c r="H145" s="397"/>
      <c r="I145" s="417"/>
      <c r="J145" s="418"/>
      <c r="K145" s="419"/>
      <c r="L145" s="491"/>
      <c r="M145" s="492"/>
      <c r="N145" s="491"/>
      <c r="O145" s="492"/>
      <c r="P145" s="65">
        <f>SUM(P146:P149)</f>
        <v>0</v>
      </c>
      <c r="Q145" s="65" t="e">
        <f>SUM(Q146:Q149)</f>
        <v>#DIV/0!</v>
      </c>
      <c r="R145" s="14"/>
      <c r="S145" s="67"/>
      <c r="T145" s="68"/>
      <c r="U145" s="69"/>
      <c r="V145" s="70"/>
      <c r="W145" s="68"/>
      <c r="X145" s="71"/>
      <c r="Y145" s="14"/>
      <c r="Z145" s="72"/>
      <c r="AA145" s="68">
        <f>SUM(AA146:AA149)</f>
        <v>0</v>
      </c>
      <c r="AB145" s="68" t="e">
        <f>SUM(AB146:AB149)</f>
        <v>#DIV/0!</v>
      </c>
      <c r="AG145" s="4"/>
    </row>
    <row r="146" spans="1:33" s="86" customFormat="1" ht="24.95" customHeight="1" x14ac:dyDescent="0.25">
      <c r="A146" s="47" t="s">
        <v>26</v>
      </c>
      <c r="B146" s="560" t="s">
        <v>196</v>
      </c>
      <c r="C146" s="561"/>
      <c r="D146" s="561"/>
      <c r="E146" s="561"/>
      <c r="F146" s="562"/>
      <c r="G146" s="56" t="s">
        <v>193</v>
      </c>
      <c r="H146" s="32">
        <v>15</v>
      </c>
      <c r="I146" s="33">
        <v>20</v>
      </c>
      <c r="J146" s="34"/>
      <c r="K146" s="35">
        <f>J146*I146</f>
        <v>0</v>
      </c>
      <c r="L146" s="574"/>
      <c r="M146" s="575"/>
      <c r="N146" s="36"/>
      <c r="O146" s="37">
        <f>H146</f>
        <v>15</v>
      </c>
      <c r="P146" s="38">
        <f>O146*J146/1000</f>
        <v>0</v>
      </c>
      <c r="Q146" s="39" t="e">
        <f t="shared" si="73"/>
        <v>#DIV/0!</v>
      </c>
      <c r="R146" s="40"/>
      <c r="S146" s="41">
        <f>G261</f>
        <v>0</v>
      </c>
      <c r="T146" s="42">
        <f t="shared" si="74"/>
        <v>0</v>
      </c>
      <c r="U146" s="43">
        <f t="shared" si="75"/>
        <v>20</v>
      </c>
      <c r="V146" s="41">
        <f>G262</f>
        <v>0.15</v>
      </c>
      <c r="W146" s="42">
        <f t="shared" si="76"/>
        <v>3</v>
      </c>
      <c r="X146" s="42">
        <f t="shared" si="77"/>
        <v>23</v>
      </c>
      <c r="Y146" s="40"/>
      <c r="Z146" s="48">
        <f>L260</f>
        <v>0</v>
      </c>
      <c r="AA146" s="42">
        <f>X146*J146</f>
        <v>0</v>
      </c>
      <c r="AB146" s="42" t="e">
        <f>AA146/Z146</f>
        <v>#DIV/0!</v>
      </c>
      <c r="AG146" s="4"/>
    </row>
    <row r="147" spans="1:33" s="14" customFormat="1" ht="24.95" customHeight="1" x14ac:dyDescent="0.25">
      <c r="A147" s="47" t="s">
        <v>26</v>
      </c>
      <c r="B147" s="560" t="s">
        <v>197</v>
      </c>
      <c r="C147" s="561"/>
      <c r="D147" s="561"/>
      <c r="E147" s="561"/>
      <c r="F147" s="562"/>
      <c r="G147" s="56" t="s">
        <v>193</v>
      </c>
      <c r="H147" s="32">
        <v>15</v>
      </c>
      <c r="I147" s="33">
        <v>20</v>
      </c>
      <c r="J147" s="34"/>
      <c r="K147" s="35">
        <f>J147*I147</f>
        <v>0</v>
      </c>
      <c r="L147" s="574"/>
      <c r="M147" s="575"/>
      <c r="N147" s="36"/>
      <c r="O147" s="37">
        <f>H147</f>
        <v>15</v>
      </c>
      <c r="P147" s="38">
        <f>O147*J147/1000</f>
        <v>0</v>
      </c>
      <c r="Q147" s="39" t="e">
        <f t="shared" si="73"/>
        <v>#DIV/0!</v>
      </c>
      <c r="R147" s="40"/>
      <c r="S147" s="41">
        <f>G261</f>
        <v>0</v>
      </c>
      <c r="T147" s="42">
        <f t="shared" si="74"/>
        <v>0</v>
      </c>
      <c r="U147" s="43">
        <f t="shared" si="75"/>
        <v>20</v>
      </c>
      <c r="V147" s="41">
        <f>G262</f>
        <v>0.15</v>
      </c>
      <c r="W147" s="42">
        <f t="shared" si="76"/>
        <v>3</v>
      </c>
      <c r="X147" s="42">
        <f t="shared" si="77"/>
        <v>23</v>
      </c>
      <c r="Y147" s="40"/>
      <c r="Z147" s="48">
        <f>L260</f>
        <v>0</v>
      </c>
      <c r="AA147" s="42">
        <f>X147*J147</f>
        <v>0</v>
      </c>
      <c r="AB147" s="42" t="e">
        <f>AA147/Z147</f>
        <v>#DIV/0!</v>
      </c>
      <c r="AC147" s="21"/>
      <c r="AG147" s="4"/>
    </row>
    <row r="148" spans="1:33" s="40" customFormat="1" ht="24.95" customHeight="1" x14ac:dyDescent="0.25">
      <c r="A148" s="47" t="s">
        <v>26</v>
      </c>
      <c r="B148" s="560" t="s">
        <v>198</v>
      </c>
      <c r="C148" s="561"/>
      <c r="D148" s="561"/>
      <c r="E148" s="561"/>
      <c r="F148" s="562"/>
      <c r="G148" s="56" t="s">
        <v>193</v>
      </c>
      <c r="H148" s="32">
        <v>15</v>
      </c>
      <c r="I148" s="33">
        <v>20</v>
      </c>
      <c r="J148" s="34"/>
      <c r="K148" s="35">
        <f>J148*I148</f>
        <v>0</v>
      </c>
      <c r="L148" s="574"/>
      <c r="M148" s="575"/>
      <c r="N148" s="36"/>
      <c r="O148" s="37">
        <f>H148</f>
        <v>15</v>
      </c>
      <c r="P148" s="38">
        <f>O148*J148/1000</f>
        <v>0</v>
      </c>
      <c r="Q148" s="39" t="e">
        <f t="shared" si="73"/>
        <v>#DIV/0!</v>
      </c>
      <c r="S148" s="41">
        <f>G261</f>
        <v>0</v>
      </c>
      <c r="T148" s="42">
        <f t="shared" si="74"/>
        <v>0</v>
      </c>
      <c r="U148" s="43">
        <f t="shared" si="75"/>
        <v>20</v>
      </c>
      <c r="V148" s="41">
        <f>G262</f>
        <v>0.15</v>
      </c>
      <c r="W148" s="42">
        <f t="shared" si="76"/>
        <v>3</v>
      </c>
      <c r="X148" s="42">
        <f t="shared" si="77"/>
        <v>23</v>
      </c>
      <c r="Z148" s="48">
        <f>L260</f>
        <v>0</v>
      </c>
      <c r="AA148" s="42">
        <f t="shared" si="78"/>
        <v>0</v>
      </c>
      <c r="AB148" s="42" t="e">
        <f>AA148/Z148</f>
        <v>#DIV/0!</v>
      </c>
      <c r="AC148" s="21"/>
      <c r="AG148" s="4"/>
    </row>
    <row r="149" spans="1:33" s="40" customFormat="1" ht="24.95" customHeight="1" x14ac:dyDescent="0.25">
      <c r="A149" s="47" t="s">
        <v>26</v>
      </c>
      <c r="B149" s="560" t="s">
        <v>199</v>
      </c>
      <c r="C149" s="561"/>
      <c r="D149" s="561"/>
      <c r="E149" s="561"/>
      <c r="F149" s="562"/>
      <c r="G149" s="31" t="s">
        <v>200</v>
      </c>
      <c r="H149" s="32">
        <v>3</v>
      </c>
      <c r="I149" s="33">
        <v>5</v>
      </c>
      <c r="J149" s="34"/>
      <c r="K149" s="35">
        <f>J149*I149</f>
        <v>0</v>
      </c>
      <c r="L149" s="574"/>
      <c r="M149" s="575"/>
      <c r="N149" s="36"/>
      <c r="O149" s="37">
        <f>H149</f>
        <v>3</v>
      </c>
      <c r="P149" s="38">
        <f>O149*J149/1000</f>
        <v>0</v>
      </c>
      <c r="Q149" s="39" t="e">
        <f t="shared" si="73"/>
        <v>#DIV/0!</v>
      </c>
      <c r="S149" s="41">
        <f>G261</f>
        <v>0</v>
      </c>
      <c r="T149" s="42">
        <f t="shared" si="74"/>
        <v>0</v>
      </c>
      <c r="U149" s="43">
        <f t="shared" si="75"/>
        <v>5</v>
      </c>
      <c r="V149" s="41">
        <f>G262</f>
        <v>0.15</v>
      </c>
      <c r="W149" s="42">
        <f t="shared" si="76"/>
        <v>0.75</v>
      </c>
      <c r="X149" s="42">
        <f t="shared" si="77"/>
        <v>5.75</v>
      </c>
      <c r="Z149" s="48">
        <f>L260</f>
        <v>0</v>
      </c>
      <c r="AA149" s="42">
        <f t="shared" si="78"/>
        <v>0</v>
      </c>
      <c r="AB149" s="42" t="e">
        <f>AA149/Z149</f>
        <v>#DIV/0!</v>
      </c>
      <c r="AC149" s="21"/>
      <c r="AG149" s="4"/>
    </row>
    <row r="150" spans="1:33" s="40" customFormat="1" ht="27.75" customHeight="1" x14ac:dyDescent="0.25">
      <c r="A150" s="409" t="s">
        <v>201</v>
      </c>
      <c r="B150" s="410"/>
      <c r="C150" s="410"/>
      <c r="D150" s="410"/>
      <c r="E150" s="410"/>
      <c r="F150" s="410"/>
      <c r="G150" s="420"/>
      <c r="H150" s="397"/>
      <c r="I150" s="417"/>
      <c r="J150" s="413"/>
      <c r="K150" s="414"/>
      <c r="L150" s="491"/>
      <c r="M150" s="492"/>
      <c r="N150" s="491"/>
      <c r="O150" s="492"/>
      <c r="P150" s="65">
        <f>SUM(P151:P192)</f>
        <v>0</v>
      </c>
      <c r="Q150" s="65" t="e">
        <f>SUM(Q151:Q192)</f>
        <v>#DIV/0!</v>
      </c>
      <c r="R150" s="14"/>
      <c r="S150" s="67"/>
      <c r="T150" s="68"/>
      <c r="U150" s="69"/>
      <c r="V150" s="70"/>
      <c r="W150" s="68"/>
      <c r="X150" s="71"/>
      <c r="Y150" s="14"/>
      <c r="Z150" s="72"/>
      <c r="AA150" s="68">
        <f>SUM(AA151:AA192)</f>
        <v>0</v>
      </c>
      <c r="AB150" s="68" t="e">
        <f>SUM(AB151:AB192)</f>
        <v>#DIV/0!</v>
      </c>
      <c r="AC150" s="21"/>
      <c r="AG150" s="4"/>
    </row>
    <row r="151" spans="1:33" s="40" customFormat="1" ht="23.1" customHeight="1" x14ac:dyDescent="0.25">
      <c r="A151" s="47" t="s">
        <v>26</v>
      </c>
      <c r="B151" s="560" t="s">
        <v>202</v>
      </c>
      <c r="C151" s="561"/>
      <c r="D151" s="561"/>
      <c r="E151" s="561"/>
      <c r="F151" s="562"/>
      <c r="G151" s="31"/>
      <c r="H151" s="32">
        <v>20</v>
      </c>
      <c r="I151" s="33">
        <v>60</v>
      </c>
      <c r="J151" s="34"/>
      <c r="K151" s="35">
        <f t="shared" ref="K151:K190" si="86">J151*I151</f>
        <v>0</v>
      </c>
      <c r="L151" s="574"/>
      <c r="M151" s="575"/>
      <c r="N151" s="36"/>
      <c r="O151" s="37">
        <f t="shared" ref="O151:O190" si="87">H151</f>
        <v>20</v>
      </c>
      <c r="P151" s="38">
        <f>O151*J151/1000</f>
        <v>0</v>
      </c>
      <c r="Q151" s="39" t="e">
        <f t="shared" si="73"/>
        <v>#DIV/0!</v>
      </c>
      <c r="S151" s="41">
        <f>G261</f>
        <v>0</v>
      </c>
      <c r="T151" s="42">
        <f t="shared" si="74"/>
        <v>0</v>
      </c>
      <c r="U151" s="43">
        <f t="shared" si="75"/>
        <v>60</v>
      </c>
      <c r="V151" s="41">
        <f>G262</f>
        <v>0.15</v>
      </c>
      <c r="W151" s="42">
        <f t="shared" si="76"/>
        <v>9</v>
      </c>
      <c r="X151" s="42">
        <f t="shared" si="77"/>
        <v>69</v>
      </c>
      <c r="Z151" s="48">
        <f>L260</f>
        <v>0</v>
      </c>
      <c r="AA151" s="42">
        <f t="shared" si="78"/>
        <v>0</v>
      </c>
      <c r="AB151" s="42" t="e">
        <f t="shared" ref="AB151:AB174" si="88">AA151/Z151</f>
        <v>#DIV/0!</v>
      </c>
      <c r="AC151" s="21"/>
      <c r="AG151" s="4"/>
    </row>
    <row r="152" spans="1:33" s="40" customFormat="1" ht="22.5" hidden="1" customHeight="1" x14ac:dyDescent="0.25">
      <c r="A152" s="590" t="s">
        <v>203</v>
      </c>
      <c r="B152" s="560"/>
      <c r="C152" s="561"/>
      <c r="D152" s="561"/>
      <c r="E152" s="561"/>
      <c r="F152" s="562"/>
      <c r="G152" s="31"/>
      <c r="H152" s="32"/>
      <c r="I152" s="33"/>
      <c r="J152" s="34"/>
      <c r="K152" s="35"/>
      <c r="L152" s="574"/>
      <c r="M152" s="575"/>
      <c r="N152" s="36"/>
      <c r="O152" s="37">
        <f t="shared" si="87"/>
        <v>0</v>
      </c>
      <c r="P152" s="38">
        <f>O152*J152/1000</f>
        <v>0</v>
      </c>
      <c r="Q152" s="39" t="e">
        <f t="shared" si="73"/>
        <v>#DIV/0!</v>
      </c>
      <c r="S152" s="41">
        <f>G261</f>
        <v>0</v>
      </c>
      <c r="T152" s="42">
        <f t="shared" si="74"/>
        <v>0</v>
      </c>
      <c r="U152" s="43">
        <f t="shared" si="75"/>
        <v>0</v>
      </c>
      <c r="V152" s="41">
        <f>G262</f>
        <v>0.15</v>
      </c>
      <c r="W152" s="42">
        <f t="shared" si="76"/>
        <v>0</v>
      </c>
      <c r="X152" s="42">
        <f t="shared" si="77"/>
        <v>0</v>
      </c>
      <c r="Z152" s="48">
        <f>L260</f>
        <v>0</v>
      </c>
      <c r="AA152" s="42">
        <f t="shared" si="78"/>
        <v>0</v>
      </c>
      <c r="AB152" s="42" t="e">
        <f t="shared" si="88"/>
        <v>#DIV/0!</v>
      </c>
      <c r="AC152" s="21"/>
      <c r="AG152" s="4"/>
    </row>
    <row r="153" spans="1:33" s="40" customFormat="1" ht="39.75" customHeight="1" x14ac:dyDescent="0.25">
      <c r="A153" s="591"/>
      <c r="B153" s="584" t="s">
        <v>204</v>
      </c>
      <c r="C153" s="585"/>
      <c r="D153" s="585"/>
      <c r="E153" s="585"/>
      <c r="F153" s="586"/>
      <c r="G153" s="31" t="s">
        <v>99</v>
      </c>
      <c r="H153" s="49">
        <v>14</v>
      </c>
      <c r="I153" s="33">
        <v>30</v>
      </c>
      <c r="J153" s="34"/>
      <c r="K153" s="35">
        <f t="shared" si="86"/>
        <v>0</v>
      </c>
      <c r="L153" s="574"/>
      <c r="M153" s="575"/>
      <c r="N153" s="36"/>
      <c r="O153" s="37">
        <f t="shared" si="87"/>
        <v>14</v>
      </c>
      <c r="P153" s="38">
        <f>O153*J153/1000</f>
        <v>0</v>
      </c>
      <c r="Q153" s="39" t="e">
        <f t="shared" si="73"/>
        <v>#DIV/0!</v>
      </c>
      <c r="S153" s="41">
        <f>G261</f>
        <v>0</v>
      </c>
      <c r="T153" s="42">
        <f t="shared" si="74"/>
        <v>0</v>
      </c>
      <c r="U153" s="43">
        <f t="shared" si="75"/>
        <v>30</v>
      </c>
      <c r="V153" s="41">
        <f>G262</f>
        <v>0.15</v>
      </c>
      <c r="W153" s="42">
        <f t="shared" si="76"/>
        <v>4.5</v>
      </c>
      <c r="X153" s="42">
        <f t="shared" si="77"/>
        <v>34.5</v>
      </c>
      <c r="Z153" s="48">
        <f>L260</f>
        <v>0</v>
      </c>
      <c r="AA153" s="42">
        <f t="shared" si="78"/>
        <v>0</v>
      </c>
      <c r="AB153" s="42" t="e">
        <f t="shared" si="88"/>
        <v>#DIV/0!</v>
      </c>
      <c r="AC153" s="21"/>
      <c r="AG153" s="4"/>
    </row>
    <row r="154" spans="1:33" s="40" customFormat="1" ht="22.5" customHeight="1" x14ac:dyDescent="0.25">
      <c r="A154" s="591"/>
      <c r="B154" s="560" t="s">
        <v>205</v>
      </c>
      <c r="C154" s="561"/>
      <c r="D154" s="561"/>
      <c r="E154" s="561"/>
      <c r="F154" s="562"/>
      <c r="G154" s="31" t="s">
        <v>99</v>
      </c>
      <c r="H154" s="32">
        <v>20</v>
      </c>
      <c r="I154" s="33">
        <v>55</v>
      </c>
      <c r="J154" s="34"/>
      <c r="K154" s="35">
        <f t="shared" si="86"/>
        <v>0</v>
      </c>
      <c r="L154" s="53"/>
      <c r="M154" s="54"/>
      <c r="N154" s="36"/>
      <c r="O154" s="37">
        <f t="shared" si="87"/>
        <v>20</v>
      </c>
      <c r="P154" s="38">
        <f>O154*J154/1000</f>
        <v>0</v>
      </c>
      <c r="Q154" s="39" t="e">
        <f t="shared" si="73"/>
        <v>#DIV/0!</v>
      </c>
      <c r="S154" s="41">
        <f>G261</f>
        <v>0</v>
      </c>
      <c r="T154" s="42">
        <f>I154*S154</f>
        <v>0</v>
      </c>
      <c r="U154" s="43">
        <f>I154-T154</f>
        <v>55</v>
      </c>
      <c r="V154" s="41">
        <v>0.15</v>
      </c>
      <c r="W154" s="42">
        <f>U154*V154</f>
        <v>8.25</v>
      </c>
      <c r="X154" s="42">
        <f>U154+W154</f>
        <v>63.25</v>
      </c>
      <c r="Z154" s="48">
        <f>Z1</f>
        <v>0</v>
      </c>
      <c r="AA154" s="42">
        <f t="shared" si="78"/>
        <v>0</v>
      </c>
      <c r="AB154" s="42" t="e">
        <f t="shared" si="88"/>
        <v>#DIV/0!</v>
      </c>
      <c r="AC154" s="21"/>
      <c r="AG154" s="4"/>
    </row>
    <row r="155" spans="1:33" s="40" customFormat="1" ht="43.5" customHeight="1" x14ac:dyDescent="0.25">
      <c r="A155" s="592"/>
      <c r="B155" s="584" t="s">
        <v>206</v>
      </c>
      <c r="C155" s="585"/>
      <c r="D155" s="585"/>
      <c r="E155" s="585"/>
      <c r="F155" s="586"/>
      <c r="G155" s="31" t="s">
        <v>99</v>
      </c>
      <c r="H155" s="49">
        <v>20</v>
      </c>
      <c r="I155" s="33">
        <v>45</v>
      </c>
      <c r="J155" s="34"/>
      <c r="K155" s="35">
        <f t="shared" si="86"/>
        <v>0</v>
      </c>
      <c r="L155" s="53"/>
      <c r="M155" s="54"/>
      <c r="N155" s="36"/>
      <c r="O155" s="37">
        <f t="shared" si="87"/>
        <v>20</v>
      </c>
      <c r="P155" s="38">
        <f>O155*J155/1000</f>
        <v>0</v>
      </c>
      <c r="Q155" s="39" t="e">
        <f t="shared" si="73"/>
        <v>#DIV/0!</v>
      </c>
      <c r="S155" s="41">
        <f>G261</f>
        <v>0</v>
      </c>
      <c r="T155" s="42">
        <f>I155*S155</f>
        <v>0</v>
      </c>
      <c r="U155" s="43">
        <f>I155-T155</f>
        <v>45</v>
      </c>
      <c r="V155" s="41">
        <v>0.15</v>
      </c>
      <c r="W155" s="42">
        <f>U155*V155</f>
        <v>6.75</v>
      </c>
      <c r="X155" s="42">
        <f>U155+W155</f>
        <v>51.75</v>
      </c>
      <c r="Z155" s="48">
        <f>Z1</f>
        <v>0</v>
      </c>
      <c r="AA155" s="42">
        <f t="shared" si="78"/>
        <v>0</v>
      </c>
      <c r="AB155" s="42" t="e">
        <f t="shared" si="88"/>
        <v>#DIV/0!</v>
      </c>
      <c r="AC155" s="21"/>
      <c r="AG155" s="4"/>
    </row>
    <row r="156" spans="1:33" s="40" customFormat="1" ht="23.1" hidden="1" customHeight="1" x14ac:dyDescent="0.25">
      <c r="A156" s="590" t="s">
        <v>207</v>
      </c>
      <c r="B156" s="560"/>
      <c r="C156" s="561"/>
      <c r="D156" s="561"/>
      <c r="E156" s="561"/>
      <c r="F156" s="562"/>
      <c r="G156" s="31"/>
      <c r="H156" s="32"/>
      <c r="I156" s="33"/>
      <c r="J156" s="34"/>
      <c r="K156" s="35">
        <f t="shared" si="86"/>
        <v>0</v>
      </c>
      <c r="L156" s="574"/>
      <c r="M156" s="575"/>
      <c r="N156" s="36"/>
      <c r="O156" s="37">
        <f t="shared" si="87"/>
        <v>0</v>
      </c>
      <c r="P156" s="38">
        <f t="shared" ref="P156:P162" si="89">O156*J156/1000</f>
        <v>0</v>
      </c>
      <c r="Q156" s="39" t="e">
        <f t="shared" si="73"/>
        <v>#DIV/0!</v>
      </c>
      <c r="S156" s="41">
        <f>G261</f>
        <v>0</v>
      </c>
      <c r="T156" s="42">
        <f t="shared" ref="T156:T162" si="90">I156*S156</f>
        <v>0</v>
      </c>
      <c r="U156" s="43">
        <f t="shared" ref="U156:U162" si="91">I156-T156</f>
        <v>0</v>
      </c>
      <c r="V156" s="41">
        <f>G262</f>
        <v>0.15</v>
      </c>
      <c r="W156" s="42">
        <f t="shared" ref="W156:W162" si="92">U156*V156</f>
        <v>0</v>
      </c>
      <c r="X156" s="42">
        <f t="shared" ref="X156:X162" si="93">U156+W156</f>
        <v>0</v>
      </c>
      <c r="Z156" s="48">
        <f>L260</f>
        <v>0</v>
      </c>
      <c r="AA156" s="42">
        <f t="shared" si="78"/>
        <v>0</v>
      </c>
      <c r="AB156" s="42" t="e">
        <f t="shared" si="88"/>
        <v>#DIV/0!</v>
      </c>
      <c r="AC156" s="21"/>
      <c r="AF156" s="40" t="s">
        <v>208</v>
      </c>
      <c r="AG156" s="4"/>
    </row>
    <row r="157" spans="1:33" s="40" customFormat="1" ht="23.1" hidden="1" customHeight="1" x14ac:dyDescent="0.25">
      <c r="A157" s="591"/>
      <c r="B157" s="560"/>
      <c r="C157" s="561"/>
      <c r="D157" s="561"/>
      <c r="E157" s="561"/>
      <c r="F157" s="562"/>
      <c r="G157" s="31"/>
      <c r="H157" s="32"/>
      <c r="I157" s="33"/>
      <c r="J157" s="34"/>
      <c r="K157" s="35">
        <f t="shared" si="86"/>
        <v>0</v>
      </c>
      <c r="L157" s="574"/>
      <c r="M157" s="575"/>
      <c r="N157" s="36"/>
      <c r="O157" s="37">
        <f t="shared" si="87"/>
        <v>0</v>
      </c>
      <c r="P157" s="38">
        <f t="shared" si="89"/>
        <v>0</v>
      </c>
      <c r="Q157" s="39" t="e">
        <f t="shared" si="73"/>
        <v>#DIV/0!</v>
      </c>
      <c r="S157" s="41">
        <f>G261</f>
        <v>0</v>
      </c>
      <c r="T157" s="42">
        <f t="shared" si="90"/>
        <v>0</v>
      </c>
      <c r="U157" s="43">
        <f t="shared" si="91"/>
        <v>0</v>
      </c>
      <c r="V157" s="41">
        <f>G262</f>
        <v>0.15</v>
      </c>
      <c r="W157" s="42">
        <f t="shared" si="92"/>
        <v>0</v>
      </c>
      <c r="X157" s="42">
        <f t="shared" si="93"/>
        <v>0</v>
      </c>
      <c r="Z157" s="48">
        <f>L260</f>
        <v>0</v>
      </c>
      <c r="AA157" s="42">
        <f t="shared" si="78"/>
        <v>0</v>
      </c>
      <c r="AB157" s="42" t="e">
        <f t="shared" si="88"/>
        <v>#DIV/0!</v>
      </c>
      <c r="AC157" s="21"/>
      <c r="AG157" s="4"/>
    </row>
    <row r="158" spans="1:33" s="40" customFormat="1" ht="27.75" customHeight="1" x14ac:dyDescent="0.25">
      <c r="A158" s="591"/>
      <c r="B158" s="584" t="s">
        <v>209</v>
      </c>
      <c r="C158" s="585"/>
      <c r="D158" s="585"/>
      <c r="E158" s="585"/>
      <c r="F158" s="586"/>
      <c r="G158" s="31" t="s">
        <v>66</v>
      </c>
      <c r="H158" s="49">
        <v>17</v>
      </c>
      <c r="I158" s="33">
        <v>20</v>
      </c>
      <c r="J158" s="34"/>
      <c r="K158" s="35">
        <f t="shared" si="86"/>
        <v>0</v>
      </c>
      <c r="L158" s="574"/>
      <c r="M158" s="575"/>
      <c r="N158" s="36"/>
      <c r="O158" s="37">
        <f t="shared" si="87"/>
        <v>17</v>
      </c>
      <c r="P158" s="38">
        <f t="shared" si="89"/>
        <v>0</v>
      </c>
      <c r="Q158" s="39" t="e">
        <f t="shared" si="73"/>
        <v>#DIV/0!</v>
      </c>
      <c r="S158" s="41">
        <f>G261</f>
        <v>0</v>
      </c>
      <c r="T158" s="42">
        <f t="shared" si="90"/>
        <v>0</v>
      </c>
      <c r="U158" s="43">
        <f t="shared" si="91"/>
        <v>20</v>
      </c>
      <c r="V158" s="41">
        <f>G262</f>
        <v>0.15</v>
      </c>
      <c r="W158" s="42">
        <f t="shared" si="92"/>
        <v>3</v>
      </c>
      <c r="X158" s="42">
        <f t="shared" si="93"/>
        <v>23</v>
      </c>
      <c r="Z158" s="48">
        <f>L260</f>
        <v>0</v>
      </c>
      <c r="AA158" s="42">
        <f t="shared" si="78"/>
        <v>0</v>
      </c>
      <c r="AB158" s="42" t="e">
        <f t="shared" si="88"/>
        <v>#DIV/0!</v>
      </c>
      <c r="AC158" s="21"/>
      <c r="AG158" s="4"/>
    </row>
    <row r="159" spans="1:33" s="14" customFormat="1" ht="23.1" customHeight="1" x14ac:dyDescent="0.25">
      <c r="A159" s="591"/>
      <c r="B159" s="593" t="s">
        <v>210</v>
      </c>
      <c r="C159" s="594"/>
      <c r="D159" s="594"/>
      <c r="E159" s="594"/>
      <c r="F159" s="595"/>
      <c r="G159" s="31" t="s">
        <v>211</v>
      </c>
      <c r="H159" s="32">
        <v>25</v>
      </c>
      <c r="I159" s="33">
        <v>40</v>
      </c>
      <c r="J159" s="34"/>
      <c r="K159" s="35">
        <f t="shared" si="86"/>
        <v>0</v>
      </c>
      <c r="L159" s="574"/>
      <c r="M159" s="575"/>
      <c r="N159" s="36"/>
      <c r="O159" s="37">
        <f t="shared" si="87"/>
        <v>25</v>
      </c>
      <c r="P159" s="38">
        <f t="shared" si="89"/>
        <v>0</v>
      </c>
      <c r="Q159" s="39" t="e">
        <f>P159/Z159</f>
        <v>#DIV/0!</v>
      </c>
      <c r="R159" s="40"/>
      <c r="S159" s="41">
        <f>G261</f>
        <v>0</v>
      </c>
      <c r="T159" s="42">
        <f t="shared" si="90"/>
        <v>0</v>
      </c>
      <c r="U159" s="43">
        <f t="shared" si="91"/>
        <v>40</v>
      </c>
      <c r="V159" s="41">
        <f>G262</f>
        <v>0.15</v>
      </c>
      <c r="W159" s="42">
        <f t="shared" si="92"/>
        <v>6</v>
      </c>
      <c r="X159" s="42">
        <f t="shared" si="93"/>
        <v>46</v>
      </c>
      <c r="Y159" s="40"/>
      <c r="Z159" s="48">
        <f>L260</f>
        <v>0</v>
      </c>
      <c r="AA159" s="42">
        <f t="shared" si="78"/>
        <v>0</v>
      </c>
      <c r="AB159" s="42" t="e">
        <f t="shared" si="88"/>
        <v>#DIV/0!</v>
      </c>
      <c r="AC159" s="21"/>
      <c r="AG159" s="4"/>
    </row>
    <row r="160" spans="1:33" s="40" customFormat="1" ht="23.1" customHeight="1" x14ac:dyDescent="0.25">
      <c r="A160" s="591"/>
      <c r="B160" s="584" t="s">
        <v>212</v>
      </c>
      <c r="C160" s="585"/>
      <c r="D160" s="585"/>
      <c r="E160" s="585"/>
      <c r="F160" s="586"/>
      <c r="G160" s="31"/>
      <c r="H160" s="49">
        <v>30</v>
      </c>
      <c r="I160" s="33">
        <v>35</v>
      </c>
      <c r="J160" s="34"/>
      <c r="K160" s="35">
        <f t="shared" si="86"/>
        <v>0</v>
      </c>
      <c r="L160" s="61"/>
      <c r="M160" s="62"/>
      <c r="N160" s="36"/>
      <c r="O160" s="37">
        <f t="shared" si="87"/>
        <v>30</v>
      </c>
      <c r="P160" s="38">
        <f t="shared" si="89"/>
        <v>0</v>
      </c>
      <c r="Q160" s="39" t="e">
        <f>P160/Z160</f>
        <v>#DIV/0!</v>
      </c>
      <c r="S160" s="41">
        <f>G261</f>
        <v>0</v>
      </c>
      <c r="T160" s="42">
        <f t="shared" si="90"/>
        <v>0</v>
      </c>
      <c r="U160" s="43">
        <f t="shared" si="91"/>
        <v>35</v>
      </c>
      <c r="V160" s="41">
        <f>G262</f>
        <v>0.15</v>
      </c>
      <c r="W160" s="42">
        <f t="shared" si="92"/>
        <v>5.25</v>
      </c>
      <c r="X160" s="42">
        <f t="shared" si="93"/>
        <v>40.25</v>
      </c>
      <c r="Z160" s="48">
        <f>L260</f>
        <v>0</v>
      </c>
      <c r="AA160" s="42">
        <f t="shared" si="78"/>
        <v>0</v>
      </c>
      <c r="AB160" s="42" t="e">
        <f t="shared" si="88"/>
        <v>#DIV/0!</v>
      </c>
      <c r="AC160" s="21"/>
      <c r="AG160" s="4"/>
    </row>
    <row r="161" spans="1:33" s="100" customFormat="1" ht="23.1" customHeight="1" x14ac:dyDescent="0.25">
      <c r="A161" s="591"/>
      <c r="B161" s="539" t="s">
        <v>213</v>
      </c>
      <c r="C161" s="540"/>
      <c r="D161" s="540"/>
      <c r="E161" s="540"/>
      <c r="F161" s="541"/>
      <c r="G161" s="205" t="s">
        <v>77</v>
      </c>
      <c r="H161" s="206">
        <v>90</v>
      </c>
      <c r="I161" s="207">
        <v>120</v>
      </c>
      <c r="J161" s="34"/>
      <c r="K161" s="208">
        <f t="shared" si="86"/>
        <v>0</v>
      </c>
      <c r="L161" s="489"/>
      <c r="M161" s="490"/>
      <c r="N161" s="109"/>
      <c r="O161" s="110">
        <f t="shared" si="87"/>
        <v>90</v>
      </c>
      <c r="P161" s="98">
        <f t="shared" si="89"/>
        <v>0</v>
      </c>
      <c r="Q161" s="99" t="e">
        <f>P161/Z161</f>
        <v>#DIV/0!</v>
      </c>
      <c r="R161" s="112"/>
      <c r="S161" s="101"/>
      <c r="T161" s="102">
        <f t="shared" si="90"/>
        <v>0</v>
      </c>
      <c r="U161" s="103">
        <f t="shared" si="91"/>
        <v>120</v>
      </c>
      <c r="V161" s="41">
        <f>G262</f>
        <v>0.15</v>
      </c>
      <c r="W161" s="102">
        <f t="shared" si="92"/>
        <v>18</v>
      </c>
      <c r="X161" s="102">
        <f t="shared" si="93"/>
        <v>138</v>
      </c>
      <c r="Y161" s="112"/>
      <c r="Z161" s="209">
        <f>L260</f>
        <v>0</v>
      </c>
      <c r="AA161" s="102">
        <f t="shared" si="78"/>
        <v>0</v>
      </c>
      <c r="AB161" s="102" t="e">
        <f t="shared" si="88"/>
        <v>#DIV/0!</v>
      </c>
      <c r="AC161" s="106"/>
      <c r="AG161" s="107"/>
    </row>
    <row r="162" spans="1:33" s="210" customFormat="1" ht="23.1" customHeight="1" x14ac:dyDescent="0.25">
      <c r="A162" s="592"/>
      <c r="B162" s="539" t="s">
        <v>214</v>
      </c>
      <c r="C162" s="540"/>
      <c r="D162" s="540"/>
      <c r="E162" s="540"/>
      <c r="F162" s="541"/>
      <c r="G162" s="205" t="s">
        <v>77</v>
      </c>
      <c r="H162" s="206">
        <v>110</v>
      </c>
      <c r="I162" s="207">
        <v>150</v>
      </c>
      <c r="J162" s="34"/>
      <c r="K162" s="208">
        <f t="shared" si="86"/>
        <v>0</v>
      </c>
      <c r="L162" s="489"/>
      <c r="M162" s="490"/>
      <c r="N162" s="109"/>
      <c r="O162" s="110">
        <f t="shared" si="87"/>
        <v>110</v>
      </c>
      <c r="P162" s="98">
        <f t="shared" si="89"/>
        <v>0</v>
      </c>
      <c r="Q162" s="99" t="e">
        <f>P162/Z162</f>
        <v>#DIV/0!</v>
      </c>
      <c r="R162" s="112"/>
      <c r="S162" s="101"/>
      <c r="T162" s="102">
        <f t="shared" si="90"/>
        <v>0</v>
      </c>
      <c r="U162" s="103">
        <f t="shared" si="91"/>
        <v>150</v>
      </c>
      <c r="V162" s="41">
        <f>G262</f>
        <v>0.15</v>
      </c>
      <c r="W162" s="102">
        <f t="shared" si="92"/>
        <v>22.5</v>
      </c>
      <c r="X162" s="102">
        <f t="shared" si="93"/>
        <v>172.5</v>
      </c>
      <c r="Y162" s="112"/>
      <c r="Z162" s="209">
        <f>L260</f>
        <v>0</v>
      </c>
      <c r="AA162" s="102">
        <f t="shared" si="78"/>
        <v>0</v>
      </c>
      <c r="AB162" s="102" t="e">
        <f t="shared" si="88"/>
        <v>#DIV/0!</v>
      </c>
      <c r="AG162" s="107"/>
    </row>
    <row r="163" spans="1:33" s="147" customFormat="1" ht="23.1" customHeight="1" x14ac:dyDescent="0.25">
      <c r="A163" s="587" t="s">
        <v>215</v>
      </c>
      <c r="B163" s="583" t="s">
        <v>216</v>
      </c>
      <c r="C163" s="572"/>
      <c r="D163" s="572"/>
      <c r="E163" s="572"/>
      <c r="F163" s="573"/>
      <c r="G163" s="31" t="s">
        <v>186</v>
      </c>
      <c r="H163" s="32">
        <v>35</v>
      </c>
      <c r="I163" s="33">
        <v>60</v>
      </c>
      <c r="J163" s="34"/>
      <c r="K163" s="35">
        <f t="shared" si="86"/>
        <v>0</v>
      </c>
      <c r="L163" s="574"/>
      <c r="M163" s="575"/>
      <c r="N163" s="36"/>
      <c r="O163" s="37">
        <f t="shared" si="87"/>
        <v>35</v>
      </c>
      <c r="P163" s="38">
        <f>O163*J163/1000</f>
        <v>0</v>
      </c>
      <c r="Q163" s="39" t="e">
        <f t="shared" si="73"/>
        <v>#DIV/0!</v>
      </c>
      <c r="R163" s="40"/>
      <c r="S163" s="41">
        <f>G261</f>
        <v>0</v>
      </c>
      <c r="T163" s="42">
        <f t="shared" si="74"/>
        <v>0</v>
      </c>
      <c r="U163" s="43">
        <f t="shared" si="75"/>
        <v>60</v>
      </c>
      <c r="V163" s="41">
        <f>G262</f>
        <v>0.15</v>
      </c>
      <c r="W163" s="42">
        <f t="shared" si="76"/>
        <v>9</v>
      </c>
      <c r="X163" s="42">
        <f t="shared" si="77"/>
        <v>69</v>
      </c>
      <c r="Y163" s="40"/>
      <c r="Z163" s="48">
        <f>L260</f>
        <v>0</v>
      </c>
      <c r="AA163" s="42">
        <f t="shared" si="78"/>
        <v>0</v>
      </c>
      <c r="AB163" s="42" t="e">
        <f t="shared" si="88"/>
        <v>#DIV/0!</v>
      </c>
      <c r="AG163" s="4"/>
    </row>
    <row r="164" spans="1:33" s="40" customFormat="1" ht="41.25" customHeight="1" x14ac:dyDescent="0.25">
      <c r="A164" s="588"/>
      <c r="B164" s="583" t="s">
        <v>217</v>
      </c>
      <c r="C164" s="572"/>
      <c r="D164" s="572"/>
      <c r="E164" s="572"/>
      <c r="F164" s="573"/>
      <c r="G164" s="31" t="s">
        <v>186</v>
      </c>
      <c r="H164" s="32">
        <v>60</v>
      </c>
      <c r="I164" s="33">
        <v>60</v>
      </c>
      <c r="J164" s="34"/>
      <c r="K164" s="35">
        <f t="shared" si="86"/>
        <v>0</v>
      </c>
      <c r="L164" s="574"/>
      <c r="M164" s="575"/>
      <c r="N164" s="36"/>
      <c r="O164" s="37">
        <f t="shared" si="87"/>
        <v>60</v>
      </c>
      <c r="P164" s="38">
        <f>O164*J164/1000</f>
        <v>0</v>
      </c>
      <c r="Q164" s="39" t="e">
        <f t="shared" si="73"/>
        <v>#DIV/0!</v>
      </c>
      <c r="S164" s="41">
        <f>G261</f>
        <v>0</v>
      </c>
      <c r="T164" s="42">
        <f t="shared" si="74"/>
        <v>0</v>
      </c>
      <c r="U164" s="43">
        <f t="shared" si="75"/>
        <v>60</v>
      </c>
      <c r="V164" s="41">
        <f>G262</f>
        <v>0.15</v>
      </c>
      <c r="W164" s="42">
        <f t="shared" si="76"/>
        <v>9</v>
      </c>
      <c r="X164" s="42">
        <f t="shared" si="77"/>
        <v>69</v>
      </c>
      <c r="Z164" s="48">
        <f>L260</f>
        <v>0</v>
      </c>
      <c r="AA164" s="42">
        <f t="shared" si="78"/>
        <v>0</v>
      </c>
      <c r="AB164" s="42" t="e">
        <f t="shared" si="88"/>
        <v>#DIV/0!</v>
      </c>
      <c r="AC164" s="21"/>
      <c r="AG164" s="4"/>
    </row>
    <row r="165" spans="1:33" s="40" customFormat="1" ht="23.1" customHeight="1" x14ac:dyDescent="0.25">
      <c r="A165" s="588"/>
      <c r="B165" s="583" t="s">
        <v>218</v>
      </c>
      <c r="C165" s="572"/>
      <c r="D165" s="572"/>
      <c r="E165" s="572"/>
      <c r="F165" s="573"/>
      <c r="G165" s="31"/>
      <c r="H165" s="32">
        <v>35</v>
      </c>
      <c r="I165" s="33">
        <v>100</v>
      </c>
      <c r="J165" s="34"/>
      <c r="K165" s="35">
        <f t="shared" si="86"/>
        <v>0</v>
      </c>
      <c r="L165" s="574"/>
      <c r="M165" s="575"/>
      <c r="N165" s="36"/>
      <c r="O165" s="37">
        <f t="shared" si="87"/>
        <v>35</v>
      </c>
      <c r="P165" s="38">
        <f>O165*J165/1000</f>
        <v>0</v>
      </c>
      <c r="Q165" s="39" t="e">
        <f t="shared" si="73"/>
        <v>#DIV/0!</v>
      </c>
      <c r="S165" s="41">
        <f>G261</f>
        <v>0</v>
      </c>
      <c r="T165" s="42">
        <f t="shared" si="74"/>
        <v>0</v>
      </c>
      <c r="U165" s="43">
        <f t="shared" si="75"/>
        <v>100</v>
      </c>
      <c r="V165" s="41">
        <f>G262</f>
        <v>0.15</v>
      </c>
      <c r="W165" s="42">
        <f t="shared" si="76"/>
        <v>15</v>
      </c>
      <c r="X165" s="42">
        <f t="shared" si="77"/>
        <v>115</v>
      </c>
      <c r="Z165" s="48">
        <f>L260</f>
        <v>0</v>
      </c>
      <c r="AA165" s="42">
        <f t="shared" si="78"/>
        <v>0</v>
      </c>
      <c r="AB165" s="42" t="e">
        <f t="shared" si="88"/>
        <v>#DIV/0!</v>
      </c>
      <c r="AC165" s="21"/>
      <c r="AG165" s="4"/>
    </row>
    <row r="166" spans="1:33" s="40" customFormat="1" ht="23.1" customHeight="1" x14ac:dyDescent="0.25">
      <c r="A166" s="589"/>
      <c r="B166" s="583" t="s">
        <v>219</v>
      </c>
      <c r="C166" s="572"/>
      <c r="D166" s="572"/>
      <c r="E166" s="572"/>
      <c r="F166" s="573"/>
      <c r="G166" s="31"/>
      <c r="H166" s="32">
        <v>27</v>
      </c>
      <c r="I166" s="33">
        <v>80</v>
      </c>
      <c r="J166" s="34"/>
      <c r="K166" s="35">
        <f t="shared" si="86"/>
        <v>0</v>
      </c>
      <c r="L166" s="574"/>
      <c r="M166" s="575"/>
      <c r="N166" s="36"/>
      <c r="O166" s="37">
        <f t="shared" si="87"/>
        <v>27</v>
      </c>
      <c r="P166" s="38">
        <f>O166*J166/1000</f>
        <v>0</v>
      </c>
      <c r="Q166" s="39" t="e">
        <f t="shared" si="73"/>
        <v>#DIV/0!</v>
      </c>
      <c r="S166" s="41">
        <f>G261</f>
        <v>0</v>
      </c>
      <c r="T166" s="42">
        <f t="shared" si="74"/>
        <v>0</v>
      </c>
      <c r="U166" s="43">
        <f t="shared" si="75"/>
        <v>80</v>
      </c>
      <c r="V166" s="41">
        <f>G262</f>
        <v>0.15</v>
      </c>
      <c r="W166" s="42">
        <f t="shared" si="76"/>
        <v>12</v>
      </c>
      <c r="X166" s="42">
        <f t="shared" si="77"/>
        <v>92</v>
      </c>
      <c r="Z166" s="48">
        <f>L260</f>
        <v>0</v>
      </c>
      <c r="AA166" s="42">
        <f t="shared" si="78"/>
        <v>0</v>
      </c>
      <c r="AB166" s="42" t="e">
        <f t="shared" si="88"/>
        <v>#DIV/0!</v>
      </c>
      <c r="AC166" s="21"/>
      <c r="AG166" s="4"/>
    </row>
    <row r="167" spans="1:33" s="100" customFormat="1" ht="23.1" customHeight="1" x14ac:dyDescent="0.25">
      <c r="A167" s="566" t="s">
        <v>220</v>
      </c>
      <c r="B167" s="539" t="s">
        <v>221</v>
      </c>
      <c r="C167" s="540"/>
      <c r="D167" s="540"/>
      <c r="E167" s="540"/>
      <c r="F167" s="541"/>
      <c r="G167" s="205" t="s">
        <v>77</v>
      </c>
      <c r="H167" s="206">
        <v>20</v>
      </c>
      <c r="I167" s="207">
        <v>65</v>
      </c>
      <c r="J167" s="211"/>
      <c r="K167" s="208">
        <f t="shared" si="86"/>
        <v>0</v>
      </c>
      <c r="L167" s="581"/>
      <c r="M167" s="582"/>
      <c r="N167" s="109"/>
      <c r="O167" s="110">
        <f t="shared" si="87"/>
        <v>20</v>
      </c>
      <c r="P167" s="98">
        <f t="shared" ref="P167:P190" si="94">O167*J167/1000</f>
        <v>0</v>
      </c>
      <c r="Q167" s="99" t="e">
        <f t="shared" si="73"/>
        <v>#DIV/0!</v>
      </c>
      <c r="R167" s="112"/>
      <c r="S167" s="101"/>
      <c r="T167" s="102">
        <f t="shared" si="74"/>
        <v>0</v>
      </c>
      <c r="U167" s="103">
        <f t="shared" si="75"/>
        <v>65</v>
      </c>
      <c r="V167" s="104">
        <f>G262</f>
        <v>0.15</v>
      </c>
      <c r="W167" s="102">
        <f t="shared" si="76"/>
        <v>9.75</v>
      </c>
      <c r="X167" s="102">
        <f t="shared" si="77"/>
        <v>74.75</v>
      </c>
      <c r="Y167" s="112"/>
      <c r="Z167" s="209">
        <f>L260</f>
        <v>0</v>
      </c>
      <c r="AA167" s="102">
        <f t="shared" si="78"/>
        <v>0</v>
      </c>
      <c r="AB167" s="102" t="e">
        <f t="shared" si="88"/>
        <v>#DIV/0!</v>
      </c>
      <c r="AC167" s="106"/>
      <c r="AG167" s="107"/>
    </row>
    <row r="168" spans="1:33" s="100" customFormat="1" ht="23.1" customHeight="1" x14ac:dyDescent="0.25">
      <c r="A168" s="567"/>
      <c r="B168" s="539" t="s">
        <v>222</v>
      </c>
      <c r="C168" s="540"/>
      <c r="D168" s="540"/>
      <c r="E168" s="540"/>
      <c r="F168" s="541"/>
      <c r="G168" s="205" t="s">
        <v>77</v>
      </c>
      <c r="H168" s="206">
        <v>20</v>
      </c>
      <c r="I168" s="207">
        <v>65</v>
      </c>
      <c r="J168" s="211"/>
      <c r="K168" s="208">
        <f t="shared" si="86"/>
        <v>0</v>
      </c>
      <c r="L168" s="581"/>
      <c r="M168" s="582"/>
      <c r="N168" s="109"/>
      <c r="O168" s="110">
        <f t="shared" si="87"/>
        <v>20</v>
      </c>
      <c r="P168" s="98">
        <f t="shared" si="94"/>
        <v>0</v>
      </c>
      <c r="Q168" s="99" t="e">
        <f t="shared" si="73"/>
        <v>#DIV/0!</v>
      </c>
      <c r="R168" s="112"/>
      <c r="S168" s="101"/>
      <c r="T168" s="102">
        <f t="shared" si="74"/>
        <v>0</v>
      </c>
      <c r="U168" s="103">
        <f t="shared" si="75"/>
        <v>65</v>
      </c>
      <c r="V168" s="104">
        <f>G262</f>
        <v>0.15</v>
      </c>
      <c r="W168" s="102">
        <f t="shared" si="76"/>
        <v>9.75</v>
      </c>
      <c r="X168" s="102">
        <f t="shared" si="77"/>
        <v>74.75</v>
      </c>
      <c r="Y168" s="112"/>
      <c r="Z168" s="209">
        <f>L260</f>
        <v>0</v>
      </c>
      <c r="AA168" s="102">
        <f t="shared" si="78"/>
        <v>0</v>
      </c>
      <c r="AB168" s="102" t="e">
        <f t="shared" si="88"/>
        <v>#DIV/0!</v>
      </c>
      <c r="AC168" s="106"/>
      <c r="AG168" s="107"/>
    </row>
    <row r="169" spans="1:33" s="100" customFormat="1" ht="23.1" customHeight="1" x14ac:dyDescent="0.25">
      <c r="A169" s="567"/>
      <c r="B169" s="539" t="s">
        <v>223</v>
      </c>
      <c r="C169" s="540"/>
      <c r="D169" s="540"/>
      <c r="E169" s="540"/>
      <c r="F169" s="541"/>
      <c r="G169" s="205" t="s">
        <v>77</v>
      </c>
      <c r="H169" s="206">
        <v>20</v>
      </c>
      <c r="I169" s="207">
        <v>65</v>
      </c>
      <c r="J169" s="211"/>
      <c r="K169" s="208">
        <f t="shared" si="86"/>
        <v>0</v>
      </c>
      <c r="L169" s="581"/>
      <c r="M169" s="582"/>
      <c r="N169" s="109"/>
      <c r="O169" s="110">
        <f t="shared" si="87"/>
        <v>20</v>
      </c>
      <c r="P169" s="98">
        <f t="shared" si="94"/>
        <v>0</v>
      </c>
      <c r="Q169" s="99" t="e">
        <f t="shared" si="73"/>
        <v>#DIV/0!</v>
      </c>
      <c r="R169" s="112"/>
      <c r="S169" s="101"/>
      <c r="T169" s="102">
        <f t="shared" si="74"/>
        <v>0</v>
      </c>
      <c r="U169" s="103">
        <f t="shared" si="75"/>
        <v>65</v>
      </c>
      <c r="V169" s="104">
        <f>G262</f>
        <v>0.15</v>
      </c>
      <c r="W169" s="102">
        <f t="shared" si="76"/>
        <v>9.75</v>
      </c>
      <c r="X169" s="102">
        <f t="shared" si="77"/>
        <v>74.75</v>
      </c>
      <c r="Y169" s="112"/>
      <c r="Z169" s="209">
        <f>L260</f>
        <v>0</v>
      </c>
      <c r="AA169" s="102">
        <f t="shared" si="78"/>
        <v>0</v>
      </c>
      <c r="AB169" s="102" t="e">
        <f t="shared" si="88"/>
        <v>#DIV/0!</v>
      </c>
      <c r="AC169" s="106"/>
      <c r="AG169" s="107"/>
    </row>
    <row r="170" spans="1:33" s="100" customFormat="1" ht="23.1" customHeight="1" x14ac:dyDescent="0.25">
      <c r="A170" s="567"/>
      <c r="B170" s="539" t="s">
        <v>224</v>
      </c>
      <c r="C170" s="540"/>
      <c r="D170" s="540"/>
      <c r="E170" s="540"/>
      <c r="F170" s="541"/>
      <c r="G170" s="205" t="s">
        <v>77</v>
      </c>
      <c r="H170" s="206">
        <v>20</v>
      </c>
      <c r="I170" s="207">
        <v>65</v>
      </c>
      <c r="J170" s="34"/>
      <c r="K170" s="208">
        <f t="shared" si="86"/>
        <v>0</v>
      </c>
      <c r="L170" s="489"/>
      <c r="M170" s="490"/>
      <c r="N170" s="109"/>
      <c r="O170" s="110">
        <f t="shared" si="87"/>
        <v>20</v>
      </c>
      <c r="P170" s="98">
        <f t="shared" si="94"/>
        <v>0</v>
      </c>
      <c r="Q170" s="99" t="e">
        <f t="shared" si="73"/>
        <v>#DIV/0!</v>
      </c>
      <c r="R170" s="112"/>
      <c r="S170" s="101"/>
      <c r="T170" s="102">
        <f t="shared" si="74"/>
        <v>0</v>
      </c>
      <c r="U170" s="103">
        <f t="shared" si="75"/>
        <v>65</v>
      </c>
      <c r="V170" s="104">
        <f>G262</f>
        <v>0.15</v>
      </c>
      <c r="W170" s="102">
        <f t="shared" si="76"/>
        <v>9.75</v>
      </c>
      <c r="X170" s="102">
        <f t="shared" si="77"/>
        <v>74.75</v>
      </c>
      <c r="Y170" s="112"/>
      <c r="Z170" s="209">
        <f>L260</f>
        <v>0</v>
      </c>
      <c r="AA170" s="102">
        <f t="shared" si="78"/>
        <v>0</v>
      </c>
      <c r="AB170" s="102" t="e">
        <f t="shared" si="88"/>
        <v>#DIV/0!</v>
      </c>
      <c r="AC170" s="106"/>
      <c r="AG170" s="107"/>
    </row>
    <row r="171" spans="1:33" s="100" customFormat="1" ht="23.1" customHeight="1" x14ac:dyDescent="0.25">
      <c r="A171" s="567"/>
      <c r="B171" s="539" t="s">
        <v>225</v>
      </c>
      <c r="C171" s="540"/>
      <c r="D171" s="540"/>
      <c r="E171" s="540"/>
      <c r="F171" s="541"/>
      <c r="G171" s="205" t="s">
        <v>77</v>
      </c>
      <c r="H171" s="206">
        <v>20</v>
      </c>
      <c r="I171" s="207">
        <v>65</v>
      </c>
      <c r="J171" s="34"/>
      <c r="K171" s="208">
        <f t="shared" si="86"/>
        <v>0</v>
      </c>
      <c r="L171" s="212"/>
      <c r="M171" s="213"/>
      <c r="N171" s="109"/>
      <c r="O171" s="110">
        <f>H171</f>
        <v>20</v>
      </c>
      <c r="P171" s="98">
        <f t="shared" si="94"/>
        <v>0</v>
      </c>
      <c r="Q171" s="99" t="e">
        <f t="shared" si="73"/>
        <v>#DIV/0!</v>
      </c>
      <c r="R171" s="112"/>
      <c r="S171" s="101"/>
      <c r="T171" s="102">
        <f t="shared" si="74"/>
        <v>0</v>
      </c>
      <c r="U171" s="103">
        <f t="shared" si="75"/>
        <v>65</v>
      </c>
      <c r="V171" s="104">
        <f>G262</f>
        <v>0.15</v>
      </c>
      <c r="W171" s="102">
        <f t="shared" si="76"/>
        <v>9.75</v>
      </c>
      <c r="X171" s="102">
        <f t="shared" si="77"/>
        <v>74.75</v>
      </c>
      <c r="Y171" s="112"/>
      <c r="Z171" s="209">
        <f>L260</f>
        <v>0</v>
      </c>
      <c r="AA171" s="102">
        <f t="shared" si="78"/>
        <v>0</v>
      </c>
      <c r="AB171" s="102" t="e">
        <f t="shared" si="88"/>
        <v>#DIV/0!</v>
      </c>
      <c r="AC171" s="106"/>
      <c r="AG171" s="107"/>
    </row>
    <row r="172" spans="1:33" s="100" customFormat="1" ht="23.1" hidden="1" customHeight="1" x14ac:dyDescent="0.25">
      <c r="A172" s="567"/>
      <c r="B172" s="539" t="s">
        <v>226</v>
      </c>
      <c r="C172" s="540"/>
      <c r="D172" s="540"/>
      <c r="E172" s="540"/>
      <c r="F172" s="541"/>
      <c r="G172" s="205" t="s">
        <v>77</v>
      </c>
      <c r="H172" s="206">
        <v>20</v>
      </c>
      <c r="I172" s="207">
        <v>65</v>
      </c>
      <c r="J172" s="34"/>
      <c r="K172" s="208">
        <f t="shared" si="86"/>
        <v>0</v>
      </c>
      <c r="L172" s="489"/>
      <c r="M172" s="490"/>
      <c r="N172" s="109"/>
      <c r="O172" s="110">
        <f t="shared" si="87"/>
        <v>20</v>
      </c>
      <c r="P172" s="98">
        <f t="shared" si="94"/>
        <v>0</v>
      </c>
      <c r="Q172" s="99" t="e">
        <f t="shared" si="73"/>
        <v>#DIV/0!</v>
      </c>
      <c r="R172" s="112"/>
      <c r="S172" s="101"/>
      <c r="T172" s="102">
        <f t="shared" si="74"/>
        <v>0</v>
      </c>
      <c r="U172" s="103">
        <f t="shared" si="75"/>
        <v>65</v>
      </c>
      <c r="V172" s="104">
        <f>G262</f>
        <v>0.15</v>
      </c>
      <c r="W172" s="102">
        <f t="shared" si="76"/>
        <v>9.75</v>
      </c>
      <c r="X172" s="102">
        <f t="shared" si="77"/>
        <v>74.75</v>
      </c>
      <c r="Y172" s="112"/>
      <c r="Z172" s="209">
        <f>L260</f>
        <v>0</v>
      </c>
      <c r="AA172" s="102">
        <f t="shared" si="78"/>
        <v>0</v>
      </c>
      <c r="AB172" s="102" t="e">
        <f t="shared" si="88"/>
        <v>#DIV/0!</v>
      </c>
      <c r="AC172" s="106"/>
      <c r="AG172" s="107"/>
    </row>
    <row r="173" spans="1:33" s="100" customFormat="1" ht="23.1" customHeight="1" x14ac:dyDescent="0.25">
      <c r="A173" s="567"/>
      <c r="B173" s="539" t="s">
        <v>227</v>
      </c>
      <c r="C173" s="576"/>
      <c r="D173" s="576"/>
      <c r="E173" s="576"/>
      <c r="F173" s="577"/>
      <c r="G173" s="205" t="s">
        <v>77</v>
      </c>
      <c r="H173" s="206">
        <v>20</v>
      </c>
      <c r="I173" s="207">
        <v>65</v>
      </c>
      <c r="J173" s="34"/>
      <c r="K173" s="208">
        <f t="shared" si="86"/>
        <v>0</v>
      </c>
      <c r="L173" s="212"/>
      <c r="M173" s="213"/>
      <c r="N173" s="109"/>
      <c r="O173" s="110">
        <f t="shared" si="87"/>
        <v>20</v>
      </c>
      <c r="P173" s="98">
        <f t="shared" si="94"/>
        <v>0</v>
      </c>
      <c r="Q173" s="99" t="e">
        <f t="shared" si="73"/>
        <v>#DIV/0!</v>
      </c>
      <c r="R173" s="112"/>
      <c r="S173" s="101"/>
      <c r="T173" s="102">
        <f t="shared" si="74"/>
        <v>0</v>
      </c>
      <c r="U173" s="103">
        <f t="shared" si="75"/>
        <v>65</v>
      </c>
      <c r="V173" s="104">
        <f>G262</f>
        <v>0.15</v>
      </c>
      <c r="W173" s="102">
        <f t="shared" si="76"/>
        <v>9.75</v>
      </c>
      <c r="X173" s="102">
        <f t="shared" si="77"/>
        <v>74.75</v>
      </c>
      <c r="Y173" s="112"/>
      <c r="Z173" s="209">
        <f>L260</f>
        <v>0</v>
      </c>
      <c r="AA173" s="102">
        <f t="shared" si="78"/>
        <v>0</v>
      </c>
      <c r="AB173" s="102" t="e">
        <f t="shared" si="88"/>
        <v>#DIV/0!</v>
      </c>
      <c r="AC173" s="106"/>
      <c r="AG173" s="107"/>
    </row>
    <row r="174" spans="1:33" s="100" customFormat="1" ht="23.1" customHeight="1" x14ac:dyDescent="0.25">
      <c r="A174" s="566" t="s">
        <v>228</v>
      </c>
      <c r="B174" s="539" t="s">
        <v>229</v>
      </c>
      <c r="C174" s="540"/>
      <c r="D174" s="540"/>
      <c r="E174" s="540"/>
      <c r="F174" s="541"/>
      <c r="G174" s="205" t="s">
        <v>77</v>
      </c>
      <c r="H174" s="206">
        <v>18</v>
      </c>
      <c r="I174" s="207">
        <v>40</v>
      </c>
      <c r="J174" s="34"/>
      <c r="K174" s="208">
        <f t="shared" si="86"/>
        <v>0</v>
      </c>
      <c r="L174" s="489"/>
      <c r="M174" s="490"/>
      <c r="N174" s="109"/>
      <c r="O174" s="110">
        <f t="shared" si="87"/>
        <v>18</v>
      </c>
      <c r="P174" s="98">
        <f t="shared" si="94"/>
        <v>0</v>
      </c>
      <c r="Q174" s="99" t="e">
        <f t="shared" si="73"/>
        <v>#DIV/0!</v>
      </c>
      <c r="R174" s="112"/>
      <c r="S174" s="101"/>
      <c r="T174" s="102">
        <f t="shared" si="74"/>
        <v>0</v>
      </c>
      <c r="U174" s="103">
        <f t="shared" si="75"/>
        <v>40</v>
      </c>
      <c r="V174" s="104">
        <f>G262</f>
        <v>0.15</v>
      </c>
      <c r="W174" s="102">
        <f t="shared" si="76"/>
        <v>6</v>
      </c>
      <c r="X174" s="102">
        <f t="shared" si="77"/>
        <v>46</v>
      </c>
      <c r="Y174" s="112"/>
      <c r="Z174" s="209">
        <f>L260</f>
        <v>0</v>
      </c>
      <c r="AA174" s="102">
        <f t="shared" si="78"/>
        <v>0</v>
      </c>
      <c r="AB174" s="102" t="e">
        <f t="shared" si="88"/>
        <v>#DIV/0!</v>
      </c>
      <c r="AC174" s="106"/>
      <c r="AG174" s="107"/>
    </row>
    <row r="175" spans="1:33" s="100" customFormat="1" ht="23.1" customHeight="1" x14ac:dyDescent="0.25">
      <c r="A175" s="567"/>
      <c r="B175" s="539" t="s">
        <v>230</v>
      </c>
      <c r="C175" s="540"/>
      <c r="D175" s="540"/>
      <c r="E175" s="540"/>
      <c r="F175" s="541"/>
      <c r="G175" s="205" t="s">
        <v>77</v>
      </c>
      <c r="H175" s="206">
        <v>18</v>
      </c>
      <c r="I175" s="207">
        <v>40</v>
      </c>
      <c r="J175" s="34"/>
      <c r="K175" s="208">
        <f t="shared" si="86"/>
        <v>0</v>
      </c>
      <c r="L175" s="489"/>
      <c r="M175" s="490"/>
      <c r="N175" s="109"/>
      <c r="O175" s="110">
        <f t="shared" si="87"/>
        <v>18</v>
      </c>
      <c r="P175" s="98">
        <f t="shared" si="94"/>
        <v>0</v>
      </c>
      <c r="Q175" s="99" t="e">
        <f t="shared" si="73"/>
        <v>#DIV/0!</v>
      </c>
      <c r="R175" s="112"/>
      <c r="S175" s="101"/>
      <c r="T175" s="102">
        <f t="shared" si="74"/>
        <v>0</v>
      </c>
      <c r="U175" s="103">
        <f t="shared" si="75"/>
        <v>40</v>
      </c>
      <c r="V175" s="104">
        <f>G262</f>
        <v>0.15</v>
      </c>
      <c r="W175" s="102">
        <f t="shared" si="76"/>
        <v>6</v>
      </c>
      <c r="X175" s="102">
        <f t="shared" si="77"/>
        <v>46</v>
      </c>
      <c r="Y175" s="112"/>
      <c r="Z175" s="209">
        <f>L260</f>
        <v>0</v>
      </c>
      <c r="AA175" s="102">
        <f t="shared" si="78"/>
        <v>0</v>
      </c>
      <c r="AB175" s="102" t="e">
        <f>AA175/Z175</f>
        <v>#DIV/0!</v>
      </c>
      <c r="AC175" s="106"/>
      <c r="AG175" s="107"/>
    </row>
    <row r="176" spans="1:33" s="230" customFormat="1" ht="23.1" customHeight="1" x14ac:dyDescent="0.25">
      <c r="A176" s="567"/>
      <c r="B176" s="578" t="s">
        <v>231</v>
      </c>
      <c r="C176" s="579"/>
      <c r="D176" s="579"/>
      <c r="E176" s="579"/>
      <c r="F176" s="580"/>
      <c r="G176" s="205" t="s">
        <v>77</v>
      </c>
      <c r="H176" s="214">
        <v>23</v>
      </c>
      <c r="I176" s="215">
        <v>40</v>
      </c>
      <c r="J176" s="34"/>
      <c r="K176" s="216">
        <f t="shared" si="86"/>
        <v>0</v>
      </c>
      <c r="L176" s="217"/>
      <c r="M176" s="218"/>
      <c r="N176" s="219"/>
      <c r="O176" s="220">
        <f>H176</f>
        <v>23</v>
      </c>
      <c r="P176" s="221">
        <f>O176*J176/1000</f>
        <v>0</v>
      </c>
      <c r="Q176" s="222" t="e">
        <f>P176/Z176</f>
        <v>#DIV/0!</v>
      </c>
      <c r="R176" s="223"/>
      <c r="S176" s="224"/>
      <c r="T176" s="225">
        <f>I176*S176</f>
        <v>0</v>
      </c>
      <c r="U176" s="226">
        <f>I176-T176</f>
        <v>40</v>
      </c>
      <c r="V176" s="227">
        <f>G262</f>
        <v>0.15</v>
      </c>
      <c r="W176" s="225">
        <f>U176*V176</f>
        <v>6</v>
      </c>
      <c r="X176" s="225">
        <f>U176+W176</f>
        <v>46</v>
      </c>
      <c r="Y176" s="223"/>
      <c r="Z176" s="228">
        <f>L260</f>
        <v>0</v>
      </c>
      <c r="AA176" s="225">
        <f>X176*J176</f>
        <v>0</v>
      </c>
      <c r="AB176" s="225" t="e">
        <f>AA176/Z176</f>
        <v>#DIV/0!</v>
      </c>
      <c r="AC176" s="229"/>
      <c r="AG176" s="231"/>
    </row>
    <row r="177" spans="1:33" s="100" customFormat="1" ht="23.1" customHeight="1" x14ac:dyDescent="0.25">
      <c r="A177" s="567"/>
      <c r="B177" s="539" t="s">
        <v>232</v>
      </c>
      <c r="C177" s="540"/>
      <c r="D177" s="540"/>
      <c r="E177" s="540"/>
      <c r="F177" s="541"/>
      <c r="G177" s="205" t="s">
        <v>77</v>
      </c>
      <c r="H177" s="206">
        <v>10</v>
      </c>
      <c r="I177" s="207">
        <v>40</v>
      </c>
      <c r="J177" s="34"/>
      <c r="K177" s="208">
        <f t="shared" si="86"/>
        <v>0</v>
      </c>
      <c r="L177" s="489"/>
      <c r="M177" s="490"/>
      <c r="N177" s="109"/>
      <c r="O177" s="110">
        <f t="shared" si="87"/>
        <v>10</v>
      </c>
      <c r="P177" s="98">
        <f t="shared" si="94"/>
        <v>0</v>
      </c>
      <c r="Q177" s="99" t="e">
        <f t="shared" si="73"/>
        <v>#DIV/0!</v>
      </c>
      <c r="R177" s="112"/>
      <c r="S177" s="101"/>
      <c r="T177" s="102">
        <f t="shared" si="74"/>
        <v>0</v>
      </c>
      <c r="U177" s="103">
        <f t="shared" si="75"/>
        <v>40</v>
      </c>
      <c r="V177" s="104">
        <f>G262</f>
        <v>0.15</v>
      </c>
      <c r="W177" s="102">
        <f t="shared" si="76"/>
        <v>6</v>
      </c>
      <c r="X177" s="102">
        <f t="shared" si="77"/>
        <v>46</v>
      </c>
      <c r="Y177" s="112"/>
      <c r="Z177" s="209">
        <f>L260</f>
        <v>0</v>
      </c>
      <c r="AA177" s="102">
        <f>X177*J177</f>
        <v>0</v>
      </c>
      <c r="AB177" s="102" t="e">
        <f t="shared" ref="AB177:AB187" si="95">AA177/Z177</f>
        <v>#DIV/0!</v>
      </c>
      <c r="AC177" s="106"/>
      <c r="AG177" s="107"/>
    </row>
    <row r="178" spans="1:33" s="100" customFormat="1" ht="23.1" hidden="1" customHeight="1" x14ac:dyDescent="0.25">
      <c r="A178" s="568"/>
      <c r="B178" s="539"/>
      <c r="C178" s="540"/>
      <c r="D178" s="540"/>
      <c r="E178" s="540"/>
      <c r="F178" s="541"/>
      <c r="G178" s="205" t="s">
        <v>77</v>
      </c>
      <c r="H178" s="206">
        <v>10</v>
      </c>
      <c r="I178" s="207">
        <v>35</v>
      </c>
      <c r="J178" s="34"/>
      <c r="K178" s="208">
        <f t="shared" si="86"/>
        <v>0</v>
      </c>
      <c r="L178" s="489"/>
      <c r="M178" s="490"/>
      <c r="N178" s="109"/>
      <c r="O178" s="110">
        <f t="shared" si="87"/>
        <v>10</v>
      </c>
      <c r="P178" s="98">
        <f t="shared" si="94"/>
        <v>0</v>
      </c>
      <c r="Q178" s="99" t="e">
        <f t="shared" si="73"/>
        <v>#DIV/0!</v>
      </c>
      <c r="R178" s="112"/>
      <c r="S178" s="101"/>
      <c r="T178" s="102">
        <f t="shared" si="74"/>
        <v>0</v>
      </c>
      <c r="U178" s="103">
        <f t="shared" si="75"/>
        <v>35</v>
      </c>
      <c r="V178" s="104">
        <f>G262</f>
        <v>0.15</v>
      </c>
      <c r="W178" s="102">
        <f t="shared" si="76"/>
        <v>5.25</v>
      </c>
      <c r="X178" s="102">
        <f t="shared" si="77"/>
        <v>40.25</v>
      </c>
      <c r="Y178" s="112"/>
      <c r="Z178" s="209">
        <f>L260</f>
        <v>0</v>
      </c>
      <c r="AA178" s="102">
        <f t="shared" ref="AA178:AA187" si="96">X178*J178</f>
        <v>0</v>
      </c>
      <c r="AB178" s="102" t="e">
        <f t="shared" si="95"/>
        <v>#DIV/0!</v>
      </c>
      <c r="AC178" s="106"/>
      <c r="AG178" s="107"/>
    </row>
    <row r="179" spans="1:33" s="247" customFormat="1" ht="23.1" customHeight="1" x14ac:dyDescent="0.25">
      <c r="A179" s="569" t="s">
        <v>233</v>
      </c>
      <c r="B179" s="563" t="s">
        <v>234</v>
      </c>
      <c r="C179" s="564"/>
      <c r="D179" s="564"/>
      <c r="E179" s="564"/>
      <c r="F179" s="565"/>
      <c r="G179" s="205" t="s">
        <v>77</v>
      </c>
      <c r="H179" s="232">
        <v>100</v>
      </c>
      <c r="I179" s="233">
        <v>120</v>
      </c>
      <c r="J179" s="234"/>
      <c r="K179" s="108">
        <f t="shared" si="86"/>
        <v>0</v>
      </c>
      <c r="L179" s="235"/>
      <c r="M179" s="236"/>
      <c r="N179" s="237"/>
      <c r="O179" s="238">
        <f>H179</f>
        <v>100</v>
      </c>
      <c r="P179" s="239">
        <f t="shared" si="94"/>
        <v>0</v>
      </c>
      <c r="Q179" s="240" t="e">
        <f t="shared" si="73"/>
        <v>#DIV/0!</v>
      </c>
      <c r="R179" s="241"/>
      <c r="S179" s="242"/>
      <c r="T179" s="243">
        <f t="shared" si="74"/>
        <v>0</v>
      </c>
      <c r="U179" s="244">
        <f t="shared" si="75"/>
        <v>120</v>
      </c>
      <c r="V179" s="245">
        <f>G262</f>
        <v>0.15</v>
      </c>
      <c r="W179" s="243">
        <f t="shared" si="76"/>
        <v>18</v>
      </c>
      <c r="X179" s="243">
        <f t="shared" si="77"/>
        <v>138</v>
      </c>
      <c r="Y179" s="241"/>
      <c r="Z179" s="246">
        <f>L260</f>
        <v>0</v>
      </c>
      <c r="AA179" s="243">
        <f>X179*J179</f>
        <v>0</v>
      </c>
      <c r="AB179" s="243" t="e">
        <f>AA179/Z179</f>
        <v>#DIV/0!</v>
      </c>
      <c r="AG179" s="248"/>
    </row>
    <row r="180" spans="1:33" s="247" customFormat="1" ht="23.1" customHeight="1" x14ac:dyDescent="0.25">
      <c r="A180" s="570"/>
      <c r="B180" s="563" t="s">
        <v>235</v>
      </c>
      <c r="C180" s="564"/>
      <c r="D180" s="564"/>
      <c r="E180" s="564"/>
      <c r="F180" s="565"/>
      <c r="G180" s="205" t="s">
        <v>77</v>
      </c>
      <c r="H180" s="249">
        <v>85</v>
      </c>
      <c r="I180" s="233">
        <v>150</v>
      </c>
      <c r="J180" s="234"/>
      <c r="K180" s="108">
        <f t="shared" si="86"/>
        <v>0</v>
      </c>
      <c r="L180" s="235"/>
      <c r="M180" s="236"/>
      <c r="N180" s="237"/>
      <c r="O180" s="250">
        <f>H180</f>
        <v>85</v>
      </c>
      <c r="P180" s="239">
        <f t="shared" si="94"/>
        <v>0</v>
      </c>
      <c r="Q180" s="240" t="e">
        <f t="shared" si="73"/>
        <v>#DIV/0!</v>
      </c>
      <c r="R180" s="241"/>
      <c r="S180" s="242"/>
      <c r="T180" s="243">
        <f t="shared" si="74"/>
        <v>0</v>
      </c>
      <c r="U180" s="244">
        <f t="shared" si="75"/>
        <v>150</v>
      </c>
      <c r="V180" s="245">
        <f>G262</f>
        <v>0.15</v>
      </c>
      <c r="W180" s="243">
        <f t="shared" si="76"/>
        <v>22.5</v>
      </c>
      <c r="X180" s="243">
        <f t="shared" si="77"/>
        <v>172.5</v>
      </c>
      <c r="Y180" s="241"/>
      <c r="Z180" s="246">
        <f>L260</f>
        <v>0</v>
      </c>
      <c r="AA180" s="243">
        <f>X180*J180</f>
        <v>0</v>
      </c>
      <c r="AB180" s="243" t="e">
        <f>AA180/Z180</f>
        <v>#DIV/0!</v>
      </c>
      <c r="AG180" s="248"/>
    </row>
    <row r="181" spans="1:33" s="247" customFormat="1" ht="23.1" customHeight="1" x14ac:dyDescent="0.25">
      <c r="A181" s="570"/>
      <c r="B181" s="563" t="s">
        <v>236</v>
      </c>
      <c r="C181" s="564"/>
      <c r="D181" s="564"/>
      <c r="E181" s="564"/>
      <c r="F181" s="565"/>
      <c r="G181" s="205" t="s">
        <v>77</v>
      </c>
      <c r="H181" s="249">
        <v>80</v>
      </c>
      <c r="I181" s="233">
        <v>70</v>
      </c>
      <c r="J181" s="234"/>
      <c r="K181" s="108">
        <f t="shared" si="86"/>
        <v>0</v>
      </c>
      <c r="L181" s="235"/>
      <c r="M181" s="236"/>
      <c r="N181" s="237"/>
      <c r="O181" s="250">
        <f>H181</f>
        <v>80</v>
      </c>
      <c r="P181" s="239">
        <f t="shared" si="94"/>
        <v>0</v>
      </c>
      <c r="Q181" s="240" t="e">
        <f t="shared" si="73"/>
        <v>#DIV/0!</v>
      </c>
      <c r="R181" s="241"/>
      <c r="S181" s="242"/>
      <c r="T181" s="243">
        <f t="shared" si="74"/>
        <v>0</v>
      </c>
      <c r="U181" s="244">
        <f t="shared" si="75"/>
        <v>70</v>
      </c>
      <c r="V181" s="245">
        <f>G262</f>
        <v>0.15</v>
      </c>
      <c r="W181" s="243">
        <f t="shared" si="76"/>
        <v>10.5</v>
      </c>
      <c r="X181" s="243">
        <f t="shared" si="77"/>
        <v>80.5</v>
      </c>
      <c r="Y181" s="241"/>
      <c r="Z181" s="246">
        <f>L260</f>
        <v>0</v>
      </c>
      <c r="AA181" s="243">
        <f>X181*J181</f>
        <v>0</v>
      </c>
      <c r="AB181" s="243" t="e">
        <f>AA181/Z181</f>
        <v>#DIV/0!</v>
      </c>
      <c r="AG181" s="248"/>
    </row>
    <row r="182" spans="1:33" s="247" customFormat="1" ht="39" customHeight="1" x14ac:dyDescent="0.25">
      <c r="A182" s="570"/>
      <c r="B182" s="563" t="s">
        <v>237</v>
      </c>
      <c r="C182" s="564"/>
      <c r="D182" s="564"/>
      <c r="E182" s="564"/>
      <c r="F182" s="565"/>
      <c r="G182" s="205" t="s">
        <v>77</v>
      </c>
      <c r="H182" s="249">
        <v>80</v>
      </c>
      <c r="I182" s="233">
        <v>70</v>
      </c>
      <c r="J182" s="234"/>
      <c r="K182" s="108">
        <f t="shared" si="86"/>
        <v>0</v>
      </c>
      <c r="L182" s="235"/>
      <c r="M182" s="236"/>
      <c r="N182" s="237"/>
      <c r="O182" s="250">
        <f>H182</f>
        <v>80</v>
      </c>
      <c r="P182" s="239">
        <f t="shared" si="94"/>
        <v>0</v>
      </c>
      <c r="Q182" s="240" t="e">
        <f t="shared" si="73"/>
        <v>#DIV/0!</v>
      </c>
      <c r="R182" s="241"/>
      <c r="S182" s="242"/>
      <c r="T182" s="243">
        <f t="shared" si="74"/>
        <v>0</v>
      </c>
      <c r="U182" s="244">
        <f t="shared" si="75"/>
        <v>70</v>
      </c>
      <c r="V182" s="245">
        <f>G262</f>
        <v>0.15</v>
      </c>
      <c r="W182" s="243">
        <f t="shared" si="76"/>
        <v>10.5</v>
      </c>
      <c r="X182" s="243">
        <f t="shared" si="77"/>
        <v>80.5</v>
      </c>
      <c r="Y182" s="241"/>
      <c r="Z182" s="246">
        <f>L260</f>
        <v>0</v>
      </c>
      <c r="AA182" s="243">
        <f>X182*J182</f>
        <v>0</v>
      </c>
      <c r="AB182" s="243" t="e">
        <f>AA182/Z182</f>
        <v>#DIV/0!</v>
      </c>
      <c r="AG182" s="248"/>
    </row>
    <row r="183" spans="1:33" s="40" customFormat="1" ht="45" customHeight="1" x14ac:dyDescent="0.25">
      <c r="A183" s="571"/>
      <c r="B183" s="560" t="s">
        <v>238</v>
      </c>
      <c r="C183" s="572"/>
      <c r="D183" s="572"/>
      <c r="E183" s="572"/>
      <c r="F183" s="573"/>
      <c r="G183" s="31" t="s">
        <v>99</v>
      </c>
      <c r="H183" s="32">
        <v>20</v>
      </c>
      <c r="I183" s="33">
        <v>40</v>
      </c>
      <c r="J183" s="34"/>
      <c r="K183" s="35">
        <f t="shared" si="86"/>
        <v>0</v>
      </c>
      <c r="L183" s="574"/>
      <c r="M183" s="575"/>
      <c r="N183" s="36"/>
      <c r="O183" s="37">
        <f>H183</f>
        <v>20</v>
      </c>
      <c r="P183" s="38">
        <f t="shared" si="94"/>
        <v>0</v>
      </c>
      <c r="Q183" s="39" t="e">
        <f t="shared" si="73"/>
        <v>#DIV/0!</v>
      </c>
      <c r="S183" s="41">
        <f>G261</f>
        <v>0</v>
      </c>
      <c r="T183" s="42">
        <f t="shared" si="74"/>
        <v>0</v>
      </c>
      <c r="U183" s="43">
        <f t="shared" si="75"/>
        <v>40</v>
      </c>
      <c r="V183" s="41">
        <f>G262</f>
        <v>0.15</v>
      </c>
      <c r="W183" s="42">
        <f t="shared" si="76"/>
        <v>6</v>
      </c>
      <c r="X183" s="42">
        <f t="shared" si="77"/>
        <v>46</v>
      </c>
      <c r="Z183" s="48">
        <f>L260</f>
        <v>0</v>
      </c>
      <c r="AA183" s="42">
        <f>X183*J183</f>
        <v>0</v>
      </c>
      <c r="AB183" s="42" t="e">
        <f>AA183/Z183</f>
        <v>#DIV/0!</v>
      </c>
      <c r="AC183" s="21"/>
      <c r="AG183" s="4"/>
    </row>
    <row r="184" spans="1:33" s="113" customFormat="1" ht="23.1" customHeight="1" x14ac:dyDescent="0.25">
      <c r="A184" s="566" t="s">
        <v>239</v>
      </c>
      <c r="B184" s="539" t="s">
        <v>240</v>
      </c>
      <c r="C184" s="540"/>
      <c r="D184" s="540"/>
      <c r="E184" s="540"/>
      <c r="F184" s="541"/>
      <c r="G184" s="205" t="s">
        <v>77</v>
      </c>
      <c r="H184" s="206">
        <v>100</v>
      </c>
      <c r="I184" s="207">
        <v>190</v>
      </c>
      <c r="J184" s="34"/>
      <c r="K184" s="208">
        <f t="shared" si="86"/>
        <v>0</v>
      </c>
      <c r="L184" s="489"/>
      <c r="M184" s="490"/>
      <c r="N184" s="109"/>
      <c r="O184" s="110">
        <f t="shared" si="87"/>
        <v>100</v>
      </c>
      <c r="P184" s="98">
        <f t="shared" si="94"/>
        <v>0</v>
      </c>
      <c r="Q184" s="99" t="e">
        <f t="shared" si="73"/>
        <v>#DIV/0!</v>
      </c>
      <c r="R184" s="112"/>
      <c r="S184" s="101"/>
      <c r="T184" s="102">
        <f t="shared" si="74"/>
        <v>0</v>
      </c>
      <c r="U184" s="103">
        <f t="shared" si="75"/>
        <v>190</v>
      </c>
      <c r="V184" s="104">
        <f>G262</f>
        <v>0.15</v>
      </c>
      <c r="W184" s="102">
        <f t="shared" si="76"/>
        <v>28.5</v>
      </c>
      <c r="X184" s="102">
        <f t="shared" si="77"/>
        <v>218.5</v>
      </c>
      <c r="Y184" s="112"/>
      <c r="Z184" s="209">
        <f>L260</f>
        <v>0</v>
      </c>
      <c r="AA184" s="102">
        <f t="shared" si="96"/>
        <v>0</v>
      </c>
      <c r="AB184" s="102" t="e">
        <f t="shared" si="95"/>
        <v>#DIV/0!</v>
      </c>
      <c r="AG184" s="107"/>
    </row>
    <row r="185" spans="1:33" s="113" customFormat="1" ht="23.1" customHeight="1" x14ac:dyDescent="0.25">
      <c r="A185" s="567"/>
      <c r="B185" s="539" t="s">
        <v>241</v>
      </c>
      <c r="C185" s="540"/>
      <c r="D185" s="540"/>
      <c r="E185" s="540"/>
      <c r="F185" s="541"/>
      <c r="G185" s="205" t="s">
        <v>77</v>
      </c>
      <c r="H185" s="206">
        <v>90</v>
      </c>
      <c r="I185" s="207">
        <v>190</v>
      </c>
      <c r="J185" s="34"/>
      <c r="K185" s="208">
        <f t="shared" si="86"/>
        <v>0</v>
      </c>
      <c r="L185" s="489"/>
      <c r="M185" s="490"/>
      <c r="N185" s="109"/>
      <c r="O185" s="110">
        <f t="shared" si="87"/>
        <v>90</v>
      </c>
      <c r="P185" s="98">
        <f t="shared" si="94"/>
        <v>0</v>
      </c>
      <c r="Q185" s="99" t="e">
        <f t="shared" si="73"/>
        <v>#DIV/0!</v>
      </c>
      <c r="R185" s="112"/>
      <c r="S185" s="101"/>
      <c r="T185" s="102">
        <f t="shared" si="74"/>
        <v>0</v>
      </c>
      <c r="U185" s="103">
        <f t="shared" si="75"/>
        <v>190</v>
      </c>
      <c r="V185" s="104">
        <f>G262</f>
        <v>0.15</v>
      </c>
      <c r="W185" s="102">
        <f t="shared" si="76"/>
        <v>28.5</v>
      </c>
      <c r="X185" s="102">
        <f t="shared" si="77"/>
        <v>218.5</v>
      </c>
      <c r="Y185" s="112"/>
      <c r="Z185" s="209">
        <f>L260</f>
        <v>0</v>
      </c>
      <c r="AA185" s="102">
        <f t="shared" si="96"/>
        <v>0</v>
      </c>
      <c r="AB185" s="102" t="e">
        <f t="shared" si="95"/>
        <v>#DIV/0!</v>
      </c>
      <c r="AG185" s="107"/>
    </row>
    <row r="186" spans="1:33" s="113" customFormat="1" ht="23.1" customHeight="1" x14ac:dyDescent="0.25">
      <c r="A186" s="567"/>
      <c r="B186" s="539" t="s">
        <v>242</v>
      </c>
      <c r="C186" s="540"/>
      <c r="D186" s="540"/>
      <c r="E186" s="540"/>
      <c r="F186" s="541"/>
      <c r="G186" s="205" t="s">
        <v>77</v>
      </c>
      <c r="H186" s="206">
        <v>110</v>
      </c>
      <c r="I186" s="207">
        <v>120</v>
      </c>
      <c r="J186" s="34"/>
      <c r="K186" s="208">
        <f t="shared" si="86"/>
        <v>0</v>
      </c>
      <c r="L186" s="489"/>
      <c r="M186" s="490"/>
      <c r="N186" s="109"/>
      <c r="O186" s="110">
        <f t="shared" si="87"/>
        <v>110</v>
      </c>
      <c r="P186" s="98">
        <f t="shared" si="94"/>
        <v>0</v>
      </c>
      <c r="Q186" s="99" t="e">
        <f t="shared" si="73"/>
        <v>#DIV/0!</v>
      </c>
      <c r="R186" s="112"/>
      <c r="S186" s="101"/>
      <c r="T186" s="102">
        <f t="shared" si="74"/>
        <v>0</v>
      </c>
      <c r="U186" s="103">
        <f t="shared" si="75"/>
        <v>120</v>
      </c>
      <c r="V186" s="104">
        <f>G262</f>
        <v>0.15</v>
      </c>
      <c r="W186" s="102">
        <f t="shared" si="76"/>
        <v>18</v>
      </c>
      <c r="X186" s="102">
        <f t="shared" si="77"/>
        <v>138</v>
      </c>
      <c r="Y186" s="112"/>
      <c r="Z186" s="209">
        <f>L260</f>
        <v>0</v>
      </c>
      <c r="AA186" s="102">
        <f t="shared" si="96"/>
        <v>0</v>
      </c>
      <c r="AB186" s="102" t="e">
        <f t="shared" si="95"/>
        <v>#DIV/0!</v>
      </c>
      <c r="AG186" s="107"/>
    </row>
    <row r="187" spans="1:33" s="113" customFormat="1" ht="23.1" hidden="1" customHeight="1" x14ac:dyDescent="0.25">
      <c r="A187" s="568"/>
      <c r="B187" s="539"/>
      <c r="C187" s="540"/>
      <c r="D187" s="540"/>
      <c r="E187" s="540"/>
      <c r="F187" s="541"/>
      <c r="G187" s="205" t="s">
        <v>77</v>
      </c>
      <c r="H187" s="206">
        <v>85</v>
      </c>
      <c r="I187" s="207">
        <v>120</v>
      </c>
      <c r="J187" s="34"/>
      <c r="K187" s="208">
        <f t="shared" si="86"/>
        <v>0</v>
      </c>
      <c r="L187" s="489"/>
      <c r="M187" s="490"/>
      <c r="N187" s="109"/>
      <c r="O187" s="110">
        <f t="shared" si="87"/>
        <v>85</v>
      </c>
      <c r="P187" s="98">
        <f t="shared" si="94"/>
        <v>0</v>
      </c>
      <c r="Q187" s="99" t="e">
        <f t="shared" si="73"/>
        <v>#DIV/0!</v>
      </c>
      <c r="R187" s="112"/>
      <c r="S187" s="101"/>
      <c r="T187" s="102">
        <f t="shared" si="74"/>
        <v>0</v>
      </c>
      <c r="U187" s="103">
        <f t="shared" si="75"/>
        <v>120</v>
      </c>
      <c r="V187" s="104">
        <f>G262</f>
        <v>0.15</v>
      </c>
      <c r="W187" s="102">
        <f t="shared" si="76"/>
        <v>18</v>
      </c>
      <c r="X187" s="102">
        <f t="shared" si="77"/>
        <v>138</v>
      </c>
      <c r="Y187" s="112"/>
      <c r="Z187" s="209">
        <f>L260</f>
        <v>0</v>
      </c>
      <c r="AA187" s="102">
        <f t="shared" si="96"/>
        <v>0</v>
      </c>
      <c r="AB187" s="102" t="e">
        <f t="shared" si="95"/>
        <v>#DIV/0!</v>
      </c>
      <c r="AG187" s="107"/>
    </row>
    <row r="188" spans="1:33" s="40" customFormat="1" ht="23.1" customHeight="1" x14ac:dyDescent="0.25">
      <c r="A188" s="554" t="s">
        <v>243</v>
      </c>
      <c r="B188" s="557" t="s">
        <v>244</v>
      </c>
      <c r="C188" s="558"/>
      <c r="D188" s="558"/>
      <c r="E188" s="558"/>
      <c r="F188" s="559"/>
      <c r="G188" s="31"/>
      <c r="H188" s="32">
        <v>13</v>
      </c>
      <c r="I188" s="33">
        <v>35</v>
      </c>
      <c r="J188" s="34"/>
      <c r="K188" s="35">
        <f t="shared" si="86"/>
        <v>0</v>
      </c>
      <c r="L188" s="61"/>
      <c r="M188" s="62"/>
      <c r="N188" s="36"/>
      <c r="O188" s="37">
        <f t="shared" si="87"/>
        <v>13</v>
      </c>
      <c r="P188" s="38">
        <f t="shared" si="94"/>
        <v>0</v>
      </c>
      <c r="Q188" s="39" t="e">
        <f t="shared" si="73"/>
        <v>#DIV/0!</v>
      </c>
      <c r="S188" s="41">
        <f>G261</f>
        <v>0</v>
      </c>
      <c r="T188" s="42">
        <f>I188*S188</f>
        <v>0</v>
      </c>
      <c r="U188" s="43">
        <f>I188-T188</f>
        <v>35</v>
      </c>
      <c r="V188" s="104">
        <f>G262</f>
        <v>0.15</v>
      </c>
      <c r="W188" s="42">
        <f>U188*V188</f>
        <v>5.25</v>
      </c>
      <c r="X188" s="42">
        <f>U188+W188</f>
        <v>40.25</v>
      </c>
      <c r="Z188" s="48">
        <f>L260</f>
        <v>0</v>
      </c>
      <c r="AA188" s="42">
        <f>X188*J188</f>
        <v>0</v>
      </c>
      <c r="AB188" s="42" t="e">
        <f>AA188/Z188</f>
        <v>#DIV/0!</v>
      </c>
      <c r="AC188" s="21"/>
      <c r="AG188" s="4"/>
    </row>
    <row r="189" spans="1:33" s="40" customFormat="1" ht="23.1" customHeight="1" x14ac:dyDescent="0.25">
      <c r="A189" s="555"/>
      <c r="B189" s="560" t="s">
        <v>245</v>
      </c>
      <c r="C189" s="561"/>
      <c r="D189" s="561"/>
      <c r="E189" s="561"/>
      <c r="F189" s="562"/>
      <c r="G189" s="31"/>
      <c r="H189" s="32">
        <v>14</v>
      </c>
      <c r="I189" s="33">
        <v>35</v>
      </c>
      <c r="J189" s="34"/>
      <c r="K189" s="35">
        <f t="shared" si="86"/>
        <v>0</v>
      </c>
      <c r="L189" s="61"/>
      <c r="M189" s="62"/>
      <c r="N189" s="36"/>
      <c r="O189" s="37">
        <f t="shared" si="87"/>
        <v>14</v>
      </c>
      <c r="P189" s="38">
        <f t="shared" si="94"/>
        <v>0</v>
      </c>
      <c r="Q189" s="39" t="e">
        <f t="shared" si="73"/>
        <v>#DIV/0!</v>
      </c>
      <c r="S189" s="41">
        <f>G261</f>
        <v>0</v>
      </c>
      <c r="T189" s="42">
        <f>I189*S189</f>
        <v>0</v>
      </c>
      <c r="U189" s="43">
        <f>I189-T189</f>
        <v>35</v>
      </c>
      <c r="V189" s="251">
        <f>G262</f>
        <v>0.15</v>
      </c>
      <c r="W189" s="42">
        <f>U189*V189</f>
        <v>5.25</v>
      </c>
      <c r="X189" s="42">
        <f>U189+W189</f>
        <v>40.25</v>
      </c>
      <c r="Z189" s="48">
        <f>L260</f>
        <v>0</v>
      </c>
      <c r="AA189" s="42">
        <f>X189*J189</f>
        <v>0</v>
      </c>
      <c r="AB189" s="42" t="e">
        <f>AA189/Z189</f>
        <v>#DIV/0!</v>
      </c>
      <c r="AC189" s="21"/>
      <c r="AG189" s="4"/>
    </row>
    <row r="190" spans="1:33" s="40" customFormat="1" ht="23.1" hidden="1" customHeight="1" x14ac:dyDescent="0.25">
      <c r="A190" s="555"/>
      <c r="B190" s="560"/>
      <c r="C190" s="561"/>
      <c r="D190" s="561"/>
      <c r="E190" s="561"/>
      <c r="F190" s="562"/>
      <c r="G190" s="31"/>
      <c r="H190" s="32">
        <v>13</v>
      </c>
      <c r="I190" s="33">
        <v>35</v>
      </c>
      <c r="J190" s="34"/>
      <c r="K190" s="35">
        <f t="shared" si="86"/>
        <v>0</v>
      </c>
      <c r="L190" s="61"/>
      <c r="M190" s="62"/>
      <c r="N190" s="36"/>
      <c r="O190" s="37">
        <f t="shared" si="87"/>
        <v>13</v>
      </c>
      <c r="P190" s="38">
        <f t="shared" si="94"/>
        <v>0</v>
      </c>
      <c r="Q190" s="39" t="e">
        <f t="shared" si="73"/>
        <v>#DIV/0!</v>
      </c>
      <c r="S190" s="41">
        <f>G261</f>
        <v>0</v>
      </c>
      <c r="T190" s="42">
        <f>I190*S190</f>
        <v>0</v>
      </c>
      <c r="U190" s="43">
        <f>I190-T190</f>
        <v>35</v>
      </c>
      <c r="V190" s="104">
        <f>G262</f>
        <v>0.15</v>
      </c>
      <c r="W190" s="42">
        <f>U190*V190</f>
        <v>5.25</v>
      </c>
      <c r="X190" s="42">
        <f>U190+W190</f>
        <v>40.25</v>
      </c>
      <c r="Z190" s="48">
        <f>L260</f>
        <v>0</v>
      </c>
      <c r="AA190" s="42">
        <f>X190*J190</f>
        <v>0</v>
      </c>
      <c r="AB190" s="42" t="e">
        <f>AA190/Z190</f>
        <v>#DIV/0!</v>
      </c>
      <c r="AC190" s="21"/>
      <c r="AG190" s="4"/>
    </row>
    <row r="191" spans="1:33" s="255" customFormat="1" ht="23.1" customHeight="1" x14ac:dyDescent="0.25">
      <c r="A191" s="555"/>
      <c r="B191" s="563" t="s">
        <v>246</v>
      </c>
      <c r="C191" s="564"/>
      <c r="D191" s="564"/>
      <c r="E191" s="564"/>
      <c r="F191" s="565"/>
      <c r="G191" s="252" t="s">
        <v>77</v>
      </c>
      <c r="H191" s="249">
        <v>3</v>
      </c>
      <c r="I191" s="233">
        <v>5</v>
      </c>
      <c r="J191" s="234"/>
      <c r="K191" s="108">
        <f>J191*I191</f>
        <v>0</v>
      </c>
      <c r="L191" s="253"/>
      <c r="M191" s="236"/>
      <c r="N191" s="237"/>
      <c r="O191" s="250">
        <f>H191</f>
        <v>3</v>
      </c>
      <c r="P191" s="239">
        <f>O191*J191/1000</f>
        <v>0</v>
      </c>
      <c r="Q191" s="240" t="e">
        <f>P191/Z191</f>
        <v>#DIV/0!</v>
      </c>
      <c r="R191" s="241"/>
      <c r="S191" s="254"/>
      <c r="T191" s="243">
        <f>I191*S191</f>
        <v>0</v>
      </c>
      <c r="U191" s="244">
        <f>I191-T191</f>
        <v>5</v>
      </c>
      <c r="V191" s="104">
        <f>G262</f>
        <v>0.15</v>
      </c>
      <c r="W191" s="243">
        <f>U191*V191</f>
        <v>0.75</v>
      </c>
      <c r="X191" s="243">
        <f>U191+W191</f>
        <v>5.75</v>
      </c>
      <c r="Y191" s="241"/>
      <c r="Z191" s="48">
        <f>L260</f>
        <v>0</v>
      </c>
      <c r="AA191" s="243">
        <f>X191*J191</f>
        <v>0</v>
      </c>
      <c r="AB191" s="243" t="e">
        <f>AA191/Z191</f>
        <v>#DIV/0!</v>
      </c>
      <c r="AG191" s="248"/>
    </row>
    <row r="192" spans="1:33" s="255" customFormat="1" ht="23.1" customHeight="1" x14ac:dyDescent="0.25">
      <c r="A192" s="556"/>
      <c r="B192" s="563" t="s">
        <v>247</v>
      </c>
      <c r="C192" s="564"/>
      <c r="D192" s="564"/>
      <c r="E192" s="564"/>
      <c r="F192" s="565"/>
      <c r="G192" s="252" t="s">
        <v>77</v>
      </c>
      <c r="H192" s="249">
        <v>10</v>
      </c>
      <c r="I192" s="233">
        <v>20</v>
      </c>
      <c r="J192" s="234"/>
      <c r="K192" s="108">
        <f>J192*I192</f>
        <v>0</v>
      </c>
      <c r="L192" s="253"/>
      <c r="M192" s="236"/>
      <c r="N192" s="237"/>
      <c r="O192" s="250">
        <f>H192</f>
        <v>10</v>
      </c>
      <c r="P192" s="239">
        <f>O192*J192/1000</f>
        <v>0</v>
      </c>
      <c r="Q192" s="240" t="e">
        <f>P192/Z192</f>
        <v>#DIV/0!</v>
      </c>
      <c r="R192" s="241"/>
      <c r="S192" s="254"/>
      <c r="T192" s="243">
        <f>I192*S192</f>
        <v>0</v>
      </c>
      <c r="U192" s="244">
        <f>I192-T192</f>
        <v>20</v>
      </c>
      <c r="V192" s="104">
        <f>G262</f>
        <v>0.15</v>
      </c>
      <c r="W192" s="243">
        <f>U192*V192</f>
        <v>3</v>
      </c>
      <c r="X192" s="243">
        <f>U192+W192</f>
        <v>23</v>
      </c>
      <c r="Y192" s="241"/>
      <c r="Z192" s="256">
        <f>L260</f>
        <v>0</v>
      </c>
      <c r="AA192" s="243">
        <f>X192*J192</f>
        <v>0</v>
      </c>
      <c r="AB192" s="243" t="e">
        <f>AA192/Z192</f>
        <v>#DIV/0!</v>
      </c>
      <c r="AG192" s="248"/>
    </row>
    <row r="193" spans="1:33" s="113" customFormat="1" ht="27.75" customHeight="1" x14ac:dyDescent="0.25">
      <c r="A193" s="421" t="s">
        <v>248</v>
      </c>
      <c r="B193" s="422"/>
      <c r="C193" s="422"/>
      <c r="D193" s="422"/>
      <c r="E193" s="422"/>
      <c r="F193" s="422"/>
      <c r="G193" s="423"/>
      <c r="H193" s="397"/>
      <c r="I193" s="424"/>
      <c r="J193" s="425"/>
      <c r="K193" s="426"/>
      <c r="L193" s="491"/>
      <c r="M193" s="492"/>
      <c r="N193" s="491"/>
      <c r="O193" s="492"/>
      <c r="P193" s="22">
        <f>SUM(P194:P205)</f>
        <v>0</v>
      </c>
      <c r="Q193" s="22" t="e">
        <f>SUM(Q194:Q205)</f>
        <v>#DIV/0!</v>
      </c>
      <c r="R193" s="14"/>
      <c r="S193" s="24"/>
      <c r="T193" s="25"/>
      <c r="U193" s="26"/>
      <c r="V193" s="27"/>
      <c r="W193" s="25"/>
      <c r="X193" s="28"/>
      <c r="Y193" s="14"/>
      <c r="Z193" s="29"/>
      <c r="AA193" s="25">
        <f>SUM(AA194:AA205)</f>
        <v>0</v>
      </c>
      <c r="AB193" s="25" t="e">
        <f>SUM(AB194:AB205)</f>
        <v>#DIV/0!</v>
      </c>
      <c r="AG193" s="107"/>
    </row>
    <row r="194" spans="1:33" s="86" customFormat="1" ht="39" customHeight="1" x14ac:dyDescent="0.25">
      <c r="A194" s="76" t="s">
        <v>75</v>
      </c>
      <c r="B194" s="511" t="s">
        <v>249</v>
      </c>
      <c r="C194" s="512"/>
      <c r="D194" s="512"/>
      <c r="E194" s="512"/>
      <c r="F194" s="513"/>
      <c r="G194" s="261" t="s">
        <v>250</v>
      </c>
      <c r="H194" s="79">
        <v>1000</v>
      </c>
      <c r="I194" s="134">
        <v>1350</v>
      </c>
      <c r="J194" s="167"/>
      <c r="K194" s="168">
        <f t="shared" ref="K194:K202" si="97">J194*I194</f>
        <v>0</v>
      </c>
      <c r="L194" s="552"/>
      <c r="M194" s="553"/>
      <c r="N194" s="169"/>
      <c r="O194" s="170">
        <f>H194</f>
        <v>1000</v>
      </c>
      <c r="P194" s="38">
        <f t="shared" ref="P194:P205" si="98">O194*J194/1000</f>
        <v>0</v>
      </c>
      <c r="Q194" s="39" t="e">
        <f t="shared" si="73"/>
        <v>#DIV/0!</v>
      </c>
      <c r="R194" s="158"/>
      <c r="S194" s="41">
        <f>G261</f>
        <v>0</v>
      </c>
      <c r="T194" s="42">
        <f t="shared" si="74"/>
        <v>0</v>
      </c>
      <c r="U194" s="43">
        <f t="shared" si="75"/>
        <v>1350</v>
      </c>
      <c r="V194" s="41">
        <f>G262</f>
        <v>0.15</v>
      </c>
      <c r="W194" s="42">
        <f t="shared" si="76"/>
        <v>202.5</v>
      </c>
      <c r="X194" s="42">
        <f t="shared" si="77"/>
        <v>1552.5</v>
      </c>
      <c r="Y194" s="158"/>
      <c r="Z194" s="44">
        <f>L260</f>
        <v>0</v>
      </c>
      <c r="AA194" s="42">
        <f t="shared" si="78"/>
        <v>0</v>
      </c>
      <c r="AB194" s="42" t="e">
        <f>AA194/Z194</f>
        <v>#DIV/0!</v>
      </c>
      <c r="AG194" s="4"/>
    </row>
    <row r="195" spans="1:33" s="86" customFormat="1" ht="40.5" customHeight="1" x14ac:dyDescent="0.25">
      <c r="A195" s="47" t="s">
        <v>75</v>
      </c>
      <c r="B195" s="511" t="s">
        <v>251</v>
      </c>
      <c r="C195" s="512"/>
      <c r="D195" s="512"/>
      <c r="E195" s="512"/>
      <c r="F195" s="513"/>
      <c r="G195" s="261" t="s">
        <v>252</v>
      </c>
      <c r="H195" s="32" t="s">
        <v>253</v>
      </c>
      <c r="I195" s="33">
        <v>1200</v>
      </c>
      <c r="J195" s="167"/>
      <c r="K195" s="168">
        <f t="shared" si="97"/>
        <v>0</v>
      </c>
      <c r="L195" s="262"/>
      <c r="M195" s="197"/>
      <c r="N195" s="169"/>
      <c r="O195" s="170" t="str">
        <f t="shared" ref="O195:O205" si="99">H195</f>
        <v>1000</v>
      </c>
      <c r="P195" s="38">
        <f t="shared" si="98"/>
        <v>0</v>
      </c>
      <c r="Q195" s="39" t="e">
        <f t="shared" si="73"/>
        <v>#DIV/0!</v>
      </c>
      <c r="R195" s="158"/>
      <c r="S195" s="41">
        <f>G261</f>
        <v>0</v>
      </c>
      <c r="T195" s="42">
        <f t="shared" si="74"/>
        <v>0</v>
      </c>
      <c r="U195" s="43">
        <f t="shared" si="75"/>
        <v>1200</v>
      </c>
      <c r="V195" s="41">
        <f>G262</f>
        <v>0.15</v>
      </c>
      <c r="W195" s="42">
        <f t="shared" si="76"/>
        <v>180</v>
      </c>
      <c r="X195" s="42">
        <f t="shared" si="77"/>
        <v>1380</v>
      </c>
      <c r="Y195" s="158"/>
      <c r="Z195" s="44">
        <f>L260</f>
        <v>0</v>
      </c>
      <c r="AA195" s="42">
        <f t="shared" si="78"/>
        <v>0</v>
      </c>
      <c r="AB195" s="42" t="e">
        <f>AA195/Z195</f>
        <v>#DIV/0!</v>
      </c>
      <c r="AG195" s="4"/>
    </row>
    <row r="196" spans="1:33" s="86" customFormat="1" ht="42.75" customHeight="1" x14ac:dyDescent="0.25">
      <c r="A196" s="47" t="s">
        <v>78</v>
      </c>
      <c r="B196" s="511" t="s">
        <v>254</v>
      </c>
      <c r="C196" s="512"/>
      <c r="D196" s="512"/>
      <c r="E196" s="512"/>
      <c r="F196" s="513"/>
      <c r="G196" s="261" t="s">
        <v>252</v>
      </c>
      <c r="H196" s="32">
        <v>1000</v>
      </c>
      <c r="I196" s="33">
        <v>1350</v>
      </c>
      <c r="J196" s="167"/>
      <c r="K196" s="168">
        <f t="shared" si="97"/>
        <v>0</v>
      </c>
      <c r="L196" s="469"/>
      <c r="M196" s="470"/>
      <c r="N196" s="169"/>
      <c r="O196" s="170">
        <f t="shared" si="99"/>
        <v>1000</v>
      </c>
      <c r="P196" s="38">
        <f t="shared" si="98"/>
        <v>0</v>
      </c>
      <c r="Q196" s="39" t="e">
        <f t="shared" si="73"/>
        <v>#DIV/0!</v>
      </c>
      <c r="R196" s="158"/>
      <c r="S196" s="41">
        <f>G261</f>
        <v>0</v>
      </c>
      <c r="T196" s="42">
        <f t="shared" si="74"/>
        <v>0</v>
      </c>
      <c r="U196" s="43">
        <f t="shared" si="75"/>
        <v>1350</v>
      </c>
      <c r="V196" s="41">
        <f>G262</f>
        <v>0.15</v>
      </c>
      <c r="W196" s="42">
        <f t="shared" si="76"/>
        <v>202.5</v>
      </c>
      <c r="X196" s="42">
        <f t="shared" si="77"/>
        <v>1552.5</v>
      </c>
      <c r="Y196" s="158"/>
      <c r="Z196" s="44">
        <f>L260</f>
        <v>0</v>
      </c>
      <c r="AA196" s="42">
        <f t="shared" si="78"/>
        <v>0</v>
      </c>
      <c r="AB196" s="42" t="e">
        <f t="shared" ref="AB196:AB205" si="100">AA196/Z196</f>
        <v>#DIV/0!</v>
      </c>
      <c r="AG196" s="4"/>
    </row>
    <row r="197" spans="1:33" s="86" customFormat="1" ht="41.25" customHeight="1" x14ac:dyDescent="0.25">
      <c r="A197" s="47" t="s">
        <v>75</v>
      </c>
      <c r="B197" s="511" t="s">
        <v>255</v>
      </c>
      <c r="C197" s="512"/>
      <c r="D197" s="512"/>
      <c r="E197" s="512"/>
      <c r="F197" s="513"/>
      <c r="G197" s="261" t="s">
        <v>250</v>
      </c>
      <c r="H197" s="32" t="s">
        <v>253</v>
      </c>
      <c r="I197" s="33">
        <v>1000</v>
      </c>
      <c r="J197" s="167"/>
      <c r="K197" s="168">
        <f t="shared" si="97"/>
        <v>0</v>
      </c>
      <c r="L197" s="469"/>
      <c r="M197" s="470"/>
      <c r="N197" s="169"/>
      <c r="O197" s="170" t="str">
        <f t="shared" si="99"/>
        <v>1000</v>
      </c>
      <c r="P197" s="38">
        <f t="shared" si="98"/>
        <v>0</v>
      </c>
      <c r="Q197" s="39" t="e">
        <f t="shared" si="73"/>
        <v>#DIV/0!</v>
      </c>
      <c r="R197" s="158"/>
      <c r="S197" s="41">
        <f>G261</f>
        <v>0</v>
      </c>
      <c r="T197" s="42">
        <f t="shared" si="74"/>
        <v>0</v>
      </c>
      <c r="U197" s="43">
        <f t="shared" si="75"/>
        <v>1000</v>
      </c>
      <c r="V197" s="41">
        <f>G262</f>
        <v>0.15</v>
      </c>
      <c r="W197" s="42">
        <f t="shared" si="76"/>
        <v>150</v>
      </c>
      <c r="X197" s="42">
        <f t="shared" si="77"/>
        <v>1150</v>
      </c>
      <c r="Y197" s="158"/>
      <c r="Z197" s="44">
        <f>L260</f>
        <v>0</v>
      </c>
      <c r="AA197" s="42">
        <f t="shared" si="78"/>
        <v>0</v>
      </c>
      <c r="AB197" s="42" t="e">
        <f t="shared" si="100"/>
        <v>#DIV/0!</v>
      </c>
      <c r="AG197" s="4"/>
    </row>
    <row r="198" spans="1:33" s="86" customFormat="1" ht="48" customHeight="1" x14ac:dyDescent="0.25">
      <c r="A198" s="47" t="s">
        <v>75</v>
      </c>
      <c r="B198" s="511" t="s">
        <v>256</v>
      </c>
      <c r="C198" s="512"/>
      <c r="D198" s="512"/>
      <c r="E198" s="512"/>
      <c r="F198" s="513"/>
      <c r="G198" s="261" t="s">
        <v>250</v>
      </c>
      <c r="H198" s="32" t="s">
        <v>253</v>
      </c>
      <c r="I198" s="33">
        <v>1500</v>
      </c>
      <c r="J198" s="167"/>
      <c r="K198" s="168">
        <f t="shared" si="97"/>
        <v>0</v>
      </c>
      <c r="L198" s="262"/>
      <c r="M198" s="197"/>
      <c r="N198" s="169"/>
      <c r="O198" s="170" t="str">
        <f t="shared" si="99"/>
        <v>1000</v>
      </c>
      <c r="P198" s="38">
        <f t="shared" si="98"/>
        <v>0</v>
      </c>
      <c r="Q198" s="39" t="e">
        <f t="shared" si="73"/>
        <v>#DIV/0!</v>
      </c>
      <c r="R198" s="158"/>
      <c r="S198" s="41">
        <f>G261</f>
        <v>0</v>
      </c>
      <c r="T198" s="42">
        <f t="shared" si="74"/>
        <v>0</v>
      </c>
      <c r="U198" s="43">
        <f t="shared" si="75"/>
        <v>1500</v>
      </c>
      <c r="V198" s="41">
        <f>G262</f>
        <v>0.15</v>
      </c>
      <c r="W198" s="42">
        <f t="shared" si="76"/>
        <v>225</v>
      </c>
      <c r="X198" s="42">
        <f t="shared" si="77"/>
        <v>1725</v>
      </c>
      <c r="Y198" s="158"/>
      <c r="Z198" s="44">
        <f>L260</f>
        <v>0</v>
      </c>
      <c r="AA198" s="42">
        <f t="shared" si="78"/>
        <v>0</v>
      </c>
      <c r="AB198" s="42" t="e">
        <f t="shared" si="100"/>
        <v>#DIV/0!</v>
      </c>
      <c r="AG198" s="4"/>
    </row>
    <row r="199" spans="1:33" s="86" customFormat="1" ht="42.75" customHeight="1" x14ac:dyDescent="0.25">
      <c r="A199" s="47" t="s">
        <v>75</v>
      </c>
      <c r="B199" s="511" t="s">
        <v>257</v>
      </c>
      <c r="C199" s="512"/>
      <c r="D199" s="512"/>
      <c r="E199" s="512"/>
      <c r="F199" s="513"/>
      <c r="G199" s="261" t="s">
        <v>250</v>
      </c>
      <c r="H199" s="32" t="s">
        <v>253</v>
      </c>
      <c r="I199" s="33">
        <v>1500</v>
      </c>
      <c r="J199" s="167"/>
      <c r="K199" s="168">
        <f t="shared" si="97"/>
        <v>0</v>
      </c>
      <c r="L199" s="469"/>
      <c r="M199" s="470"/>
      <c r="N199" s="169"/>
      <c r="O199" s="170" t="str">
        <f t="shared" si="99"/>
        <v>1000</v>
      </c>
      <c r="P199" s="38">
        <f t="shared" si="98"/>
        <v>0</v>
      </c>
      <c r="Q199" s="39" t="e">
        <f t="shared" si="73"/>
        <v>#DIV/0!</v>
      </c>
      <c r="R199" s="158"/>
      <c r="S199" s="41">
        <f>G261</f>
        <v>0</v>
      </c>
      <c r="T199" s="42">
        <f t="shared" si="74"/>
        <v>0</v>
      </c>
      <c r="U199" s="43">
        <f t="shared" si="75"/>
        <v>1500</v>
      </c>
      <c r="V199" s="41">
        <f>G262</f>
        <v>0.15</v>
      </c>
      <c r="W199" s="42">
        <f t="shared" si="76"/>
        <v>225</v>
      </c>
      <c r="X199" s="42">
        <f t="shared" si="77"/>
        <v>1725</v>
      </c>
      <c r="Y199" s="158"/>
      <c r="Z199" s="44">
        <f>L260</f>
        <v>0</v>
      </c>
      <c r="AA199" s="42">
        <f t="shared" si="78"/>
        <v>0</v>
      </c>
      <c r="AB199" s="42" t="e">
        <f t="shared" si="100"/>
        <v>#DIV/0!</v>
      </c>
      <c r="AG199" s="4"/>
    </row>
    <row r="200" spans="1:33" s="86" customFormat="1" ht="36.75" customHeight="1" x14ac:dyDescent="0.25">
      <c r="A200" s="47" t="s">
        <v>75</v>
      </c>
      <c r="B200" s="511" t="s">
        <v>325</v>
      </c>
      <c r="C200" s="512"/>
      <c r="D200" s="512"/>
      <c r="E200" s="512"/>
      <c r="F200" s="513"/>
      <c r="G200" s="263" t="s">
        <v>250</v>
      </c>
      <c r="H200" s="32">
        <v>1000</v>
      </c>
      <c r="I200" s="33">
        <v>1100</v>
      </c>
      <c r="J200" s="264"/>
      <c r="K200" s="168">
        <f t="shared" si="97"/>
        <v>0</v>
      </c>
      <c r="L200" s="469"/>
      <c r="M200" s="470"/>
      <c r="N200" s="169"/>
      <c r="O200" s="170">
        <f t="shared" si="99"/>
        <v>1000</v>
      </c>
      <c r="P200" s="38">
        <f t="shared" si="98"/>
        <v>0</v>
      </c>
      <c r="Q200" s="39" t="e">
        <f t="shared" si="73"/>
        <v>#DIV/0!</v>
      </c>
      <c r="R200" s="158"/>
      <c r="S200" s="41">
        <f>G261</f>
        <v>0</v>
      </c>
      <c r="T200" s="42">
        <f t="shared" si="74"/>
        <v>0</v>
      </c>
      <c r="U200" s="43">
        <f t="shared" si="75"/>
        <v>1100</v>
      </c>
      <c r="V200" s="41">
        <f>G262</f>
        <v>0.15</v>
      </c>
      <c r="W200" s="42">
        <f t="shared" si="76"/>
        <v>165</v>
      </c>
      <c r="X200" s="42">
        <f t="shared" si="77"/>
        <v>1265</v>
      </c>
      <c r="Y200" s="158"/>
      <c r="Z200" s="44">
        <f>L260</f>
        <v>0</v>
      </c>
      <c r="AA200" s="42">
        <f t="shared" si="78"/>
        <v>0</v>
      </c>
      <c r="AB200" s="42" t="e">
        <f t="shared" si="100"/>
        <v>#DIV/0!</v>
      </c>
      <c r="AG200" s="4"/>
    </row>
    <row r="201" spans="1:33" s="86" customFormat="1" ht="47.25" customHeight="1" x14ac:dyDescent="0.25">
      <c r="A201" s="47" t="s">
        <v>75</v>
      </c>
      <c r="B201" s="511" t="s">
        <v>258</v>
      </c>
      <c r="C201" s="512"/>
      <c r="D201" s="512"/>
      <c r="E201" s="512"/>
      <c r="F201" s="513"/>
      <c r="G201" s="263" t="s">
        <v>252</v>
      </c>
      <c r="H201" s="32">
        <v>1000</v>
      </c>
      <c r="I201" s="33">
        <v>1000</v>
      </c>
      <c r="J201" s="167"/>
      <c r="K201" s="168">
        <f t="shared" si="97"/>
        <v>0</v>
      </c>
      <c r="L201" s="469"/>
      <c r="M201" s="470"/>
      <c r="N201" s="169"/>
      <c r="O201" s="170">
        <f t="shared" si="99"/>
        <v>1000</v>
      </c>
      <c r="P201" s="38">
        <f t="shared" si="98"/>
        <v>0</v>
      </c>
      <c r="Q201" s="39" t="e">
        <f t="shared" si="73"/>
        <v>#DIV/0!</v>
      </c>
      <c r="R201" s="158"/>
      <c r="S201" s="41">
        <f>G261</f>
        <v>0</v>
      </c>
      <c r="T201" s="42">
        <f t="shared" si="74"/>
        <v>0</v>
      </c>
      <c r="U201" s="43">
        <f t="shared" si="75"/>
        <v>1000</v>
      </c>
      <c r="V201" s="41">
        <f>G262</f>
        <v>0.15</v>
      </c>
      <c r="W201" s="42">
        <f t="shared" si="76"/>
        <v>150</v>
      </c>
      <c r="X201" s="42">
        <f t="shared" si="77"/>
        <v>1150</v>
      </c>
      <c r="Y201" s="158"/>
      <c r="Z201" s="44">
        <f>L260</f>
        <v>0</v>
      </c>
      <c r="AA201" s="42">
        <f t="shared" si="78"/>
        <v>0</v>
      </c>
      <c r="AB201" s="42" t="e">
        <f t="shared" si="100"/>
        <v>#DIV/0!</v>
      </c>
      <c r="AG201" s="4"/>
    </row>
    <row r="202" spans="1:33" s="86" customFormat="1" ht="45" customHeight="1" x14ac:dyDescent="0.25">
      <c r="A202" s="47" t="s">
        <v>75</v>
      </c>
      <c r="B202" s="511" t="s">
        <v>259</v>
      </c>
      <c r="C202" s="512"/>
      <c r="D202" s="512"/>
      <c r="E202" s="512"/>
      <c r="F202" s="513"/>
      <c r="G202" s="261" t="s">
        <v>250</v>
      </c>
      <c r="H202" s="32">
        <v>1000</v>
      </c>
      <c r="I202" s="33">
        <v>1000</v>
      </c>
      <c r="J202" s="167"/>
      <c r="K202" s="168">
        <f t="shared" si="97"/>
        <v>0</v>
      </c>
      <c r="L202" s="469"/>
      <c r="M202" s="470"/>
      <c r="N202" s="169"/>
      <c r="O202" s="170">
        <f t="shared" si="99"/>
        <v>1000</v>
      </c>
      <c r="P202" s="38">
        <f t="shared" si="98"/>
        <v>0</v>
      </c>
      <c r="Q202" s="39" t="e">
        <f t="shared" si="73"/>
        <v>#DIV/0!</v>
      </c>
      <c r="R202" s="158"/>
      <c r="S202" s="41">
        <f>G261</f>
        <v>0</v>
      </c>
      <c r="T202" s="42">
        <f t="shared" si="74"/>
        <v>0</v>
      </c>
      <c r="U202" s="43">
        <f t="shared" si="75"/>
        <v>1000</v>
      </c>
      <c r="V202" s="41">
        <f>G262</f>
        <v>0.15</v>
      </c>
      <c r="W202" s="42">
        <f t="shared" si="76"/>
        <v>150</v>
      </c>
      <c r="X202" s="42">
        <f t="shared" si="77"/>
        <v>1150</v>
      </c>
      <c r="Y202" s="158"/>
      <c r="Z202" s="44">
        <f>L260</f>
        <v>0</v>
      </c>
      <c r="AA202" s="42">
        <f t="shared" si="78"/>
        <v>0</v>
      </c>
      <c r="AB202" s="42" t="e">
        <f t="shared" si="100"/>
        <v>#DIV/0!</v>
      </c>
      <c r="AG202" s="4"/>
    </row>
    <row r="203" spans="1:33" s="113" customFormat="1" ht="27.75" customHeight="1" x14ac:dyDescent="0.25">
      <c r="A203" s="265"/>
      <c r="B203" s="539" t="s">
        <v>260</v>
      </c>
      <c r="C203" s="540"/>
      <c r="D203" s="540"/>
      <c r="E203" s="540"/>
      <c r="F203" s="541"/>
      <c r="G203" s="205" t="s">
        <v>77</v>
      </c>
      <c r="H203" s="206">
        <v>1000</v>
      </c>
      <c r="I203" s="33"/>
      <c r="J203" s="167"/>
      <c r="K203" s="208">
        <v>0</v>
      </c>
      <c r="L203" s="489" t="s">
        <v>261</v>
      </c>
      <c r="M203" s="490"/>
      <c r="N203" s="109"/>
      <c r="O203" s="110">
        <f t="shared" si="99"/>
        <v>1000</v>
      </c>
      <c r="P203" s="98">
        <f t="shared" si="98"/>
        <v>0</v>
      </c>
      <c r="Q203" s="99" t="e">
        <f t="shared" si="73"/>
        <v>#DIV/0!</v>
      </c>
      <c r="R203" s="112"/>
      <c r="S203" s="101"/>
      <c r="T203" s="102">
        <f t="shared" si="74"/>
        <v>0</v>
      </c>
      <c r="U203" s="103">
        <f t="shared" si="75"/>
        <v>0</v>
      </c>
      <c r="V203" s="104">
        <f>G262</f>
        <v>0.15</v>
      </c>
      <c r="W203" s="102">
        <f t="shared" si="76"/>
        <v>0</v>
      </c>
      <c r="X203" s="102">
        <f t="shared" si="77"/>
        <v>0</v>
      </c>
      <c r="Y203" s="112"/>
      <c r="Z203" s="209">
        <f>L260</f>
        <v>0</v>
      </c>
      <c r="AA203" s="102">
        <f t="shared" si="78"/>
        <v>0</v>
      </c>
      <c r="AB203" s="102" t="e">
        <f t="shared" si="100"/>
        <v>#DIV/0!</v>
      </c>
      <c r="AG203" s="107"/>
    </row>
    <row r="204" spans="1:33" s="113" customFormat="1" ht="27.75" customHeight="1" x14ac:dyDescent="0.25">
      <c r="A204" s="265"/>
      <c r="B204" s="549" t="s">
        <v>262</v>
      </c>
      <c r="C204" s="550"/>
      <c r="D204" s="550"/>
      <c r="E204" s="550"/>
      <c r="F204" s="551"/>
      <c r="G204" s="205" t="s">
        <v>77</v>
      </c>
      <c r="H204" s="206">
        <v>0</v>
      </c>
      <c r="I204" s="33"/>
      <c r="J204" s="167"/>
      <c r="K204" s="208">
        <v>0</v>
      </c>
      <c r="L204" s="489" t="s">
        <v>261</v>
      </c>
      <c r="M204" s="490"/>
      <c r="N204" s="109"/>
      <c r="O204" s="110">
        <f t="shared" si="99"/>
        <v>0</v>
      </c>
      <c r="P204" s="98">
        <f t="shared" si="98"/>
        <v>0</v>
      </c>
      <c r="Q204" s="99" t="e">
        <f t="shared" si="73"/>
        <v>#DIV/0!</v>
      </c>
      <c r="R204" s="112"/>
      <c r="S204" s="101"/>
      <c r="T204" s="102">
        <f t="shared" si="74"/>
        <v>0</v>
      </c>
      <c r="U204" s="103">
        <f t="shared" si="75"/>
        <v>0</v>
      </c>
      <c r="V204" s="104">
        <f>G262</f>
        <v>0.15</v>
      </c>
      <c r="W204" s="102">
        <f t="shared" si="76"/>
        <v>0</v>
      </c>
      <c r="X204" s="102">
        <f t="shared" si="77"/>
        <v>0</v>
      </c>
      <c r="Y204" s="112"/>
      <c r="Z204" s="209">
        <f>L260</f>
        <v>0</v>
      </c>
      <c r="AA204" s="102">
        <f t="shared" si="78"/>
        <v>0</v>
      </c>
      <c r="AB204" s="102" t="e">
        <f t="shared" si="100"/>
        <v>#DIV/0!</v>
      </c>
      <c r="AG204" s="107"/>
    </row>
    <row r="205" spans="1:33" s="147" customFormat="1" ht="27.75" customHeight="1" x14ac:dyDescent="0.25">
      <c r="A205" s="47" t="s">
        <v>263</v>
      </c>
      <c r="B205" s="511" t="s">
        <v>264</v>
      </c>
      <c r="C205" s="512"/>
      <c r="D205" s="512"/>
      <c r="E205" s="512"/>
      <c r="F205" s="513"/>
      <c r="G205" s="31"/>
      <c r="H205" s="32">
        <v>900</v>
      </c>
      <c r="I205" s="33">
        <v>250</v>
      </c>
      <c r="J205" s="167"/>
      <c r="K205" s="168">
        <f>J205*I205</f>
        <v>0</v>
      </c>
      <c r="L205" s="469"/>
      <c r="M205" s="470"/>
      <c r="N205" s="169"/>
      <c r="O205" s="170">
        <f t="shared" si="99"/>
        <v>900</v>
      </c>
      <c r="P205" s="38">
        <f t="shared" si="98"/>
        <v>0</v>
      </c>
      <c r="Q205" s="39" t="e">
        <f t="shared" si="73"/>
        <v>#DIV/0!</v>
      </c>
      <c r="R205" s="158"/>
      <c r="S205" s="41">
        <f>G261</f>
        <v>0</v>
      </c>
      <c r="T205" s="42">
        <f t="shared" si="74"/>
        <v>0</v>
      </c>
      <c r="U205" s="43">
        <f t="shared" si="75"/>
        <v>250</v>
      </c>
      <c r="V205" s="41">
        <f>G262</f>
        <v>0.15</v>
      </c>
      <c r="W205" s="42">
        <f t="shared" si="76"/>
        <v>37.5</v>
      </c>
      <c r="X205" s="42">
        <f t="shared" si="77"/>
        <v>287.5</v>
      </c>
      <c r="Y205" s="158"/>
      <c r="Z205" s="44">
        <f>L260</f>
        <v>0</v>
      </c>
      <c r="AA205" s="42">
        <f t="shared" si="78"/>
        <v>0</v>
      </c>
      <c r="AB205" s="42" t="e">
        <f t="shared" si="100"/>
        <v>#DIV/0!</v>
      </c>
      <c r="AG205" s="4"/>
    </row>
    <row r="206" spans="1:33" s="86" customFormat="1" ht="27.75" customHeight="1" x14ac:dyDescent="0.25">
      <c r="A206" s="409" t="s">
        <v>265</v>
      </c>
      <c r="B206" s="410"/>
      <c r="C206" s="410"/>
      <c r="D206" s="410"/>
      <c r="E206" s="410"/>
      <c r="F206" s="410"/>
      <c r="G206" s="427"/>
      <c r="H206" s="397"/>
      <c r="I206" s="398"/>
      <c r="J206" s="413"/>
      <c r="K206" s="414"/>
      <c r="L206" s="491"/>
      <c r="M206" s="492"/>
      <c r="N206" s="491"/>
      <c r="O206" s="492"/>
      <c r="P206" s="65">
        <f>SUM(P207)</f>
        <v>0</v>
      </c>
      <c r="Q206" s="65" t="e">
        <f>SUM(Q207)</f>
        <v>#DIV/0!</v>
      </c>
      <c r="R206" s="14"/>
      <c r="S206" s="67"/>
      <c r="T206" s="68"/>
      <c r="U206" s="69"/>
      <c r="V206" s="70"/>
      <c r="W206" s="68"/>
      <c r="X206" s="71"/>
      <c r="Y206" s="14"/>
      <c r="Z206" s="72"/>
      <c r="AA206" s="68">
        <f>SUM(AA207)</f>
        <v>0</v>
      </c>
      <c r="AB206" s="68" t="e">
        <f>SUM(AB207)</f>
        <v>#DIV/0!</v>
      </c>
      <c r="AG206" s="4"/>
    </row>
    <row r="207" spans="1:33" s="86" customFormat="1" ht="27.75" customHeight="1" x14ac:dyDescent="0.25">
      <c r="A207" s="47" t="s">
        <v>75</v>
      </c>
      <c r="B207" s="511" t="s">
        <v>266</v>
      </c>
      <c r="C207" s="512"/>
      <c r="D207" s="512"/>
      <c r="E207" s="512"/>
      <c r="F207" s="513"/>
      <c r="G207" s="31"/>
      <c r="H207" s="138" t="s">
        <v>253</v>
      </c>
      <c r="I207" s="266">
        <v>550</v>
      </c>
      <c r="J207" s="167"/>
      <c r="K207" s="168">
        <f>J207*I207</f>
        <v>0</v>
      </c>
      <c r="L207" s="469"/>
      <c r="M207" s="470"/>
      <c r="N207" s="169"/>
      <c r="O207" s="170" t="str">
        <f>H207</f>
        <v>1000</v>
      </c>
      <c r="P207" s="38">
        <f>O207*J207/1000</f>
        <v>0</v>
      </c>
      <c r="Q207" s="39" t="e">
        <f t="shared" si="73"/>
        <v>#DIV/0!</v>
      </c>
      <c r="R207" s="158"/>
      <c r="S207" s="41">
        <f>G261</f>
        <v>0</v>
      </c>
      <c r="T207" s="42">
        <f t="shared" si="74"/>
        <v>0</v>
      </c>
      <c r="U207" s="43">
        <f t="shared" si="75"/>
        <v>550</v>
      </c>
      <c r="V207" s="41">
        <f>G262</f>
        <v>0.15</v>
      </c>
      <c r="W207" s="42">
        <f t="shared" si="76"/>
        <v>82.5</v>
      </c>
      <c r="X207" s="42">
        <f t="shared" si="77"/>
        <v>632.5</v>
      </c>
      <c r="Y207" s="158"/>
      <c r="Z207" s="44">
        <f>L260</f>
        <v>0</v>
      </c>
      <c r="AA207" s="42">
        <f t="shared" si="78"/>
        <v>0</v>
      </c>
      <c r="AB207" s="42" t="e">
        <f>AA207/Z207</f>
        <v>#DIV/0!</v>
      </c>
      <c r="AG207" s="4"/>
    </row>
    <row r="208" spans="1:33" s="86" customFormat="1" ht="27.75" customHeight="1" x14ac:dyDescent="0.25">
      <c r="A208" s="394" t="s">
        <v>267</v>
      </c>
      <c r="B208" s="395"/>
      <c r="C208" s="395"/>
      <c r="D208" s="395"/>
      <c r="E208" s="395"/>
      <c r="F208" s="395"/>
      <c r="G208" s="396"/>
      <c r="H208" s="397"/>
      <c r="I208" s="398"/>
      <c r="J208" s="418"/>
      <c r="K208" s="419"/>
      <c r="L208" s="491"/>
      <c r="M208" s="492"/>
      <c r="N208" s="491"/>
      <c r="O208" s="492"/>
      <c r="P208" s="65">
        <f>SUM(P209:P210)</f>
        <v>0</v>
      </c>
      <c r="Q208" s="65" t="e">
        <f>SUM(Q209:Q210)</f>
        <v>#DIV/0!</v>
      </c>
      <c r="R208" s="14"/>
      <c r="S208" s="67"/>
      <c r="T208" s="68"/>
      <c r="U208" s="69"/>
      <c r="V208" s="70"/>
      <c r="W208" s="68"/>
      <c r="X208" s="71"/>
      <c r="Y208" s="14"/>
      <c r="Z208" s="72"/>
      <c r="AA208" s="68">
        <f>SUM(AA209:AA210)</f>
        <v>0</v>
      </c>
      <c r="AB208" s="68" t="e">
        <f>SUM(AB209:AB210)</f>
        <v>#DIV/0!</v>
      </c>
      <c r="AG208" s="4"/>
    </row>
    <row r="209" spans="1:33" s="86" customFormat="1" ht="27.75" customHeight="1" x14ac:dyDescent="0.25">
      <c r="A209" s="47" t="s">
        <v>75</v>
      </c>
      <c r="B209" s="511" t="s">
        <v>268</v>
      </c>
      <c r="C209" s="512"/>
      <c r="D209" s="512"/>
      <c r="E209" s="512"/>
      <c r="F209" s="513"/>
      <c r="G209" s="31"/>
      <c r="H209" s="138" t="s">
        <v>269</v>
      </c>
      <c r="I209" s="266">
        <v>60</v>
      </c>
      <c r="J209" s="167"/>
      <c r="K209" s="168">
        <f>J209*I209</f>
        <v>0</v>
      </c>
      <c r="L209" s="469"/>
      <c r="M209" s="470"/>
      <c r="N209" s="267"/>
      <c r="O209" s="37" t="str">
        <f>H209</f>
        <v>220</v>
      </c>
      <c r="P209" s="38">
        <f>O209*J209/1000</f>
        <v>0</v>
      </c>
      <c r="Q209" s="39" t="e">
        <f t="shared" si="73"/>
        <v>#DIV/0!</v>
      </c>
      <c r="R209" s="192"/>
      <c r="S209" s="41">
        <f>G261</f>
        <v>0</v>
      </c>
      <c r="T209" s="42">
        <f t="shared" si="74"/>
        <v>0</v>
      </c>
      <c r="U209" s="43">
        <f t="shared" si="75"/>
        <v>60</v>
      </c>
      <c r="V209" s="41">
        <f>G262</f>
        <v>0.15</v>
      </c>
      <c r="W209" s="42">
        <f t="shared" si="76"/>
        <v>9</v>
      </c>
      <c r="X209" s="42">
        <f t="shared" si="77"/>
        <v>69</v>
      </c>
      <c r="Y209" s="192"/>
      <c r="Z209" s="48">
        <f>L260</f>
        <v>0</v>
      </c>
      <c r="AA209" s="42">
        <f t="shared" si="78"/>
        <v>0</v>
      </c>
      <c r="AB209" s="42" t="e">
        <f>AA209/Z209</f>
        <v>#DIV/0!</v>
      </c>
      <c r="AG209" s="4"/>
    </row>
    <row r="210" spans="1:33" s="86" customFormat="1" ht="27.75" customHeight="1" x14ac:dyDescent="0.25">
      <c r="A210" s="47" t="s">
        <v>75</v>
      </c>
      <c r="B210" s="511" t="s">
        <v>270</v>
      </c>
      <c r="C210" s="512"/>
      <c r="D210" s="512"/>
      <c r="E210" s="512"/>
      <c r="F210" s="513"/>
      <c r="G210" s="31"/>
      <c r="H210" s="138" t="s">
        <v>271</v>
      </c>
      <c r="I210" s="266">
        <v>80</v>
      </c>
      <c r="J210" s="167"/>
      <c r="K210" s="168">
        <f>J210*I210</f>
        <v>0</v>
      </c>
      <c r="L210" s="469"/>
      <c r="M210" s="470"/>
      <c r="N210" s="267"/>
      <c r="O210" s="37" t="str">
        <f>H210</f>
        <v>230</v>
      </c>
      <c r="P210" s="38">
        <f>O210*J210/1000</f>
        <v>0</v>
      </c>
      <c r="Q210" s="39" t="e">
        <f t="shared" si="73"/>
        <v>#DIV/0!</v>
      </c>
      <c r="R210" s="192"/>
      <c r="S210" s="41">
        <f>G261</f>
        <v>0</v>
      </c>
      <c r="T210" s="42">
        <f t="shared" si="74"/>
        <v>0</v>
      </c>
      <c r="U210" s="43">
        <f t="shared" si="75"/>
        <v>80</v>
      </c>
      <c r="V210" s="41">
        <f>G262</f>
        <v>0.15</v>
      </c>
      <c r="W210" s="42">
        <f t="shared" si="76"/>
        <v>12</v>
      </c>
      <c r="X210" s="42">
        <f t="shared" si="77"/>
        <v>92</v>
      </c>
      <c r="Y210" s="192"/>
      <c r="Z210" s="48">
        <f>L260</f>
        <v>0</v>
      </c>
      <c r="AA210" s="42">
        <f t="shared" si="78"/>
        <v>0</v>
      </c>
      <c r="AB210" s="42" t="e">
        <f>AA210/Z210</f>
        <v>#DIV/0!</v>
      </c>
      <c r="AG210" s="4"/>
    </row>
    <row r="211" spans="1:33" s="86" customFormat="1" ht="27.75" customHeight="1" x14ac:dyDescent="0.25">
      <c r="A211" s="387" t="s">
        <v>272</v>
      </c>
      <c r="B211" s="388"/>
      <c r="C211" s="388"/>
      <c r="D211" s="388"/>
      <c r="E211" s="388"/>
      <c r="F211" s="388"/>
      <c r="G211" s="403"/>
      <c r="H211" s="401"/>
      <c r="I211" s="391"/>
      <c r="J211" s="392"/>
      <c r="K211" s="393"/>
      <c r="L211" s="516"/>
      <c r="M211" s="517"/>
      <c r="N211" s="516"/>
      <c r="O211" s="517"/>
      <c r="P211" s="13">
        <f>SUM(P212,P222)</f>
        <v>0</v>
      </c>
      <c r="Q211" s="13" t="e">
        <f>SUM(Q212,Q222)</f>
        <v>#DIV/0!</v>
      </c>
      <c r="R211" s="14"/>
      <c r="S211" s="15"/>
      <c r="T211" s="16"/>
      <c r="U211" s="17"/>
      <c r="V211" s="18"/>
      <c r="W211" s="16"/>
      <c r="X211" s="19"/>
      <c r="Y211" s="14"/>
      <c r="Z211" s="20"/>
      <c r="AA211" s="16">
        <f>SUM(AA212,AA222)</f>
        <v>0</v>
      </c>
      <c r="AB211" s="16" t="e">
        <f>SUM(AB212,AB222)</f>
        <v>#DIV/0!</v>
      </c>
      <c r="AG211" s="4"/>
    </row>
    <row r="212" spans="1:33" s="86" customFormat="1" ht="27.75" customHeight="1" x14ac:dyDescent="0.25">
      <c r="A212" s="428" t="s">
        <v>273</v>
      </c>
      <c r="B212" s="422"/>
      <c r="C212" s="422"/>
      <c r="D212" s="422"/>
      <c r="E212" s="422"/>
      <c r="F212" s="422"/>
      <c r="G212" s="429"/>
      <c r="H212" s="397"/>
      <c r="I212" s="430"/>
      <c r="J212" s="425"/>
      <c r="K212" s="426"/>
      <c r="L212" s="491"/>
      <c r="M212" s="492"/>
      <c r="N212" s="491"/>
      <c r="O212" s="492"/>
      <c r="P212" s="271">
        <f>SUM(P213:P221)</f>
        <v>0</v>
      </c>
      <c r="Q212" s="272" t="e">
        <f>SUM(Q213:Q221)</f>
        <v>#DIV/0!</v>
      </c>
      <c r="R212" s="158"/>
      <c r="S212" s="273"/>
      <c r="T212" s="274"/>
      <c r="U212" s="275"/>
      <c r="V212" s="276"/>
      <c r="W212" s="274"/>
      <c r="X212" s="277"/>
      <c r="Y212" s="158"/>
      <c r="Z212" s="278"/>
      <c r="AA212" s="25">
        <f>SUM(AA213:AA221)</f>
        <v>0</v>
      </c>
      <c r="AB212" s="28" t="e">
        <f>SUM(AB213:AB221)</f>
        <v>#DIV/0!</v>
      </c>
      <c r="AG212" s="4"/>
    </row>
    <row r="213" spans="1:33" s="113" customFormat="1" ht="24.95" customHeight="1" x14ac:dyDescent="0.25">
      <c r="A213" s="536" t="s">
        <v>274</v>
      </c>
      <c r="B213" s="542" t="s">
        <v>275</v>
      </c>
      <c r="C213" s="543"/>
      <c r="D213" s="543"/>
      <c r="E213" s="543"/>
      <c r="F213" s="544"/>
      <c r="G213" s="279" t="s">
        <v>276</v>
      </c>
      <c r="H213" s="280" t="s">
        <v>277</v>
      </c>
      <c r="I213" s="281">
        <v>4000</v>
      </c>
      <c r="J213" s="282"/>
      <c r="K213" s="208">
        <f>J213*I213</f>
        <v>0</v>
      </c>
      <c r="L213" s="489"/>
      <c r="M213" s="490"/>
      <c r="N213" s="109"/>
      <c r="O213" s="110" t="str">
        <f>H213</f>
        <v>2000</v>
      </c>
      <c r="P213" s="111">
        <f>O213*J213/1000</f>
        <v>0</v>
      </c>
      <c r="Q213" s="99" t="e">
        <f>P213/Z213</f>
        <v>#DIV/0!</v>
      </c>
      <c r="R213" s="112"/>
      <c r="S213" s="101"/>
      <c r="T213" s="102">
        <f>I213*S213</f>
        <v>0</v>
      </c>
      <c r="U213" s="103">
        <f>I213-T213</f>
        <v>4000</v>
      </c>
      <c r="V213" s="104">
        <f>G262</f>
        <v>0.15</v>
      </c>
      <c r="W213" s="102">
        <f>U213*V213</f>
        <v>600</v>
      </c>
      <c r="X213" s="102">
        <f>U213+W213</f>
        <v>4600</v>
      </c>
      <c r="Y213" s="112"/>
      <c r="Z213" s="209">
        <f>L260</f>
        <v>0</v>
      </c>
      <c r="AA213" s="102">
        <f>X213*J213</f>
        <v>0</v>
      </c>
      <c r="AB213" s="102" t="e">
        <f>AA213/Z213</f>
        <v>#DIV/0!</v>
      </c>
      <c r="AG213" s="107"/>
    </row>
    <row r="214" spans="1:33" s="86" customFormat="1" ht="24.95" customHeight="1" x14ac:dyDescent="0.25">
      <c r="A214" s="538"/>
      <c r="B214" s="545" t="s">
        <v>278</v>
      </c>
      <c r="C214" s="546"/>
      <c r="D214" s="546"/>
      <c r="E214" s="547" t="s">
        <v>279</v>
      </c>
      <c r="F214" s="547"/>
      <c r="G214" s="547"/>
      <c r="H214" s="547"/>
      <c r="I214" s="547"/>
      <c r="J214" s="547"/>
      <c r="K214" s="547"/>
      <c r="L214" s="547"/>
      <c r="M214" s="548"/>
      <c r="N214" s="169"/>
      <c r="O214" s="283"/>
      <c r="P214" s="284"/>
      <c r="Q214" s="285"/>
      <c r="R214" s="158"/>
      <c r="S214" s="286"/>
      <c r="T214" s="287"/>
      <c r="U214" s="288"/>
      <c r="V214" s="289"/>
      <c r="W214" s="287"/>
      <c r="X214" s="290"/>
      <c r="Y214" s="158"/>
      <c r="Z214" s="291"/>
      <c r="AA214" s="287"/>
      <c r="AB214" s="290"/>
      <c r="AG214" s="4"/>
    </row>
    <row r="215" spans="1:33" s="113" customFormat="1" ht="24.95" customHeight="1" x14ac:dyDescent="0.25">
      <c r="A215" s="292"/>
      <c r="B215" s="293" t="s">
        <v>280</v>
      </c>
      <c r="C215" s="294"/>
      <c r="D215" s="294"/>
      <c r="E215" s="294"/>
      <c r="F215" s="294"/>
      <c r="G215" s="295"/>
      <c r="H215" s="296"/>
      <c r="I215" s="296"/>
      <c r="J215" s="297"/>
      <c r="K215" s="298"/>
      <c r="L215" s="530"/>
      <c r="M215" s="531"/>
      <c r="N215" s="530"/>
      <c r="O215" s="531"/>
      <c r="P215" s="299"/>
      <c r="Q215" s="300"/>
      <c r="R215" s="158"/>
      <c r="S215" s="301"/>
      <c r="T215" s="302"/>
      <c r="U215" s="303"/>
      <c r="V215" s="304"/>
      <c r="W215" s="302"/>
      <c r="X215" s="305"/>
      <c r="Y215" s="158"/>
      <c r="Z215" s="306"/>
      <c r="AA215" s="302"/>
      <c r="AB215" s="305"/>
      <c r="AG215" s="107"/>
    </row>
    <row r="216" spans="1:33" s="113" customFormat="1" ht="24.95" customHeight="1" x14ac:dyDescent="0.25">
      <c r="A216" s="536" t="s">
        <v>265</v>
      </c>
      <c r="B216" s="539" t="s">
        <v>281</v>
      </c>
      <c r="C216" s="540"/>
      <c r="D216" s="540"/>
      <c r="E216" s="540"/>
      <c r="F216" s="541"/>
      <c r="G216" s="279" t="s">
        <v>276</v>
      </c>
      <c r="H216" s="280" t="s">
        <v>253</v>
      </c>
      <c r="I216" s="281">
        <v>1700</v>
      </c>
      <c r="J216" s="282"/>
      <c r="K216" s="208">
        <f>J216*I216</f>
        <v>0</v>
      </c>
      <c r="L216" s="489"/>
      <c r="M216" s="490"/>
      <c r="N216" s="109"/>
      <c r="O216" s="110" t="str">
        <f>H216</f>
        <v>1000</v>
      </c>
      <c r="P216" s="111">
        <f>O216*J216/1000</f>
        <v>0</v>
      </c>
      <c r="Q216" s="99" t="e">
        <f>P216/Z216</f>
        <v>#DIV/0!</v>
      </c>
      <c r="R216" s="112"/>
      <c r="S216" s="101"/>
      <c r="T216" s="102">
        <f>I216*S216</f>
        <v>0</v>
      </c>
      <c r="U216" s="103">
        <f>I216-T216</f>
        <v>1700</v>
      </c>
      <c r="V216" s="104">
        <f>G262</f>
        <v>0.15</v>
      </c>
      <c r="W216" s="102">
        <f>U216*V216</f>
        <v>255</v>
      </c>
      <c r="X216" s="102">
        <f>U216+W216</f>
        <v>1955</v>
      </c>
      <c r="Y216" s="112"/>
      <c r="Z216" s="209">
        <f>L260</f>
        <v>0</v>
      </c>
      <c r="AA216" s="102">
        <f>X216*J216</f>
        <v>0</v>
      </c>
      <c r="AB216" s="102" t="e">
        <f>AA216/Z216</f>
        <v>#DIV/0!</v>
      </c>
      <c r="AG216" s="107"/>
    </row>
    <row r="217" spans="1:33" s="113" customFormat="1" ht="24.95" customHeight="1" x14ac:dyDescent="0.25">
      <c r="A217" s="537"/>
      <c r="B217" s="539" t="s">
        <v>282</v>
      </c>
      <c r="C217" s="540"/>
      <c r="D217" s="540"/>
      <c r="E217" s="540"/>
      <c r="F217" s="541"/>
      <c r="G217" s="279" t="s">
        <v>276</v>
      </c>
      <c r="H217" s="280" t="s">
        <v>253</v>
      </c>
      <c r="I217" s="281">
        <v>1700</v>
      </c>
      <c r="J217" s="282"/>
      <c r="K217" s="208">
        <f>J217*I217</f>
        <v>0</v>
      </c>
      <c r="L217" s="489"/>
      <c r="M217" s="490"/>
      <c r="N217" s="109"/>
      <c r="O217" s="110" t="str">
        <f>H217</f>
        <v>1000</v>
      </c>
      <c r="P217" s="111">
        <f>O217*J217/1000</f>
        <v>0</v>
      </c>
      <c r="Q217" s="99" t="e">
        <f>P217/Z217</f>
        <v>#DIV/0!</v>
      </c>
      <c r="R217" s="112"/>
      <c r="S217" s="101"/>
      <c r="T217" s="102">
        <f>I217*S217</f>
        <v>0</v>
      </c>
      <c r="U217" s="103">
        <f>I217-T217</f>
        <v>1700</v>
      </c>
      <c r="V217" s="104">
        <f>G262</f>
        <v>0.15</v>
      </c>
      <c r="W217" s="102">
        <f>U217*V217</f>
        <v>255</v>
      </c>
      <c r="X217" s="102">
        <f>U217+W217</f>
        <v>1955</v>
      </c>
      <c r="Y217" s="112"/>
      <c r="Z217" s="209">
        <f>L260</f>
        <v>0</v>
      </c>
      <c r="AA217" s="102">
        <f>X217*J217</f>
        <v>0</v>
      </c>
      <c r="AB217" s="102" t="e">
        <f>AA217/Z217</f>
        <v>#DIV/0!</v>
      </c>
      <c r="AG217" s="107"/>
    </row>
    <row r="218" spans="1:33" s="210" customFormat="1" ht="24.95" customHeight="1" x14ac:dyDescent="0.25">
      <c r="A218" s="538"/>
      <c r="B218" s="539" t="s">
        <v>283</v>
      </c>
      <c r="C218" s="540"/>
      <c r="D218" s="540"/>
      <c r="E218" s="540"/>
      <c r="F218" s="541"/>
      <c r="G218" s="279" t="s">
        <v>276</v>
      </c>
      <c r="H218" s="280" t="s">
        <v>253</v>
      </c>
      <c r="I218" s="281">
        <v>1700</v>
      </c>
      <c r="J218" s="282"/>
      <c r="K218" s="208">
        <f>J218*I218</f>
        <v>0</v>
      </c>
      <c r="L218" s="489"/>
      <c r="M218" s="490"/>
      <c r="N218" s="109"/>
      <c r="O218" s="110" t="str">
        <f>H218</f>
        <v>1000</v>
      </c>
      <c r="P218" s="111">
        <f>O218*J218/1000</f>
        <v>0</v>
      </c>
      <c r="Q218" s="99" t="e">
        <f>P218/Z218</f>
        <v>#DIV/0!</v>
      </c>
      <c r="R218" s="112"/>
      <c r="S218" s="101"/>
      <c r="T218" s="102">
        <f>I218*S218</f>
        <v>0</v>
      </c>
      <c r="U218" s="103">
        <f>I218-T218</f>
        <v>1700</v>
      </c>
      <c r="V218" s="104">
        <f>G262</f>
        <v>0.15</v>
      </c>
      <c r="W218" s="102">
        <f>U218*V218</f>
        <v>255</v>
      </c>
      <c r="X218" s="102">
        <f>U218+W218</f>
        <v>1955</v>
      </c>
      <c r="Y218" s="112"/>
      <c r="Z218" s="209">
        <f>L260</f>
        <v>0</v>
      </c>
      <c r="AA218" s="102">
        <f>X218*J218</f>
        <v>0</v>
      </c>
      <c r="AB218" s="102" t="e">
        <f>AA218/Z218</f>
        <v>#DIV/0!</v>
      </c>
      <c r="AG218" s="107"/>
    </row>
    <row r="219" spans="1:33" s="86" customFormat="1" ht="24.95" customHeight="1" x14ac:dyDescent="0.25">
      <c r="A219" s="307"/>
      <c r="B219" s="294" t="s">
        <v>284</v>
      </c>
      <c r="C219" s="294"/>
      <c r="D219" s="294"/>
      <c r="E219" s="294"/>
      <c r="F219" s="294"/>
      <c r="G219" s="295"/>
      <c r="H219" s="296"/>
      <c r="I219" s="296"/>
      <c r="J219" s="297"/>
      <c r="K219" s="298"/>
      <c r="L219" s="530"/>
      <c r="M219" s="531"/>
      <c r="N219" s="530"/>
      <c r="O219" s="531"/>
      <c r="P219" s="299"/>
      <c r="Q219" s="300"/>
      <c r="R219" s="158"/>
      <c r="S219" s="301"/>
      <c r="T219" s="302"/>
      <c r="U219" s="303"/>
      <c r="V219" s="304"/>
      <c r="W219" s="302"/>
      <c r="X219" s="305"/>
      <c r="Y219" s="158"/>
      <c r="Z219" s="306"/>
      <c r="AA219" s="302"/>
      <c r="AB219" s="305"/>
      <c r="AG219" s="4"/>
    </row>
    <row r="220" spans="1:33" s="14" customFormat="1" ht="24.95" customHeight="1" x14ac:dyDescent="0.25">
      <c r="A220" s="532" t="s">
        <v>285</v>
      </c>
      <c r="B220" s="511" t="s">
        <v>286</v>
      </c>
      <c r="C220" s="512"/>
      <c r="D220" s="512"/>
      <c r="E220" s="512"/>
      <c r="F220" s="513"/>
      <c r="G220" s="31"/>
      <c r="H220" s="165">
        <v>1000</v>
      </c>
      <c r="I220" s="266">
        <v>380</v>
      </c>
      <c r="J220" s="264"/>
      <c r="K220" s="168">
        <f>J220*I220</f>
        <v>0</v>
      </c>
      <c r="L220" s="534"/>
      <c r="M220" s="535"/>
      <c r="N220" s="169"/>
      <c r="O220" s="170">
        <f>H220</f>
        <v>1000</v>
      </c>
      <c r="P220" s="171">
        <f>O220*J220/1000</f>
        <v>0</v>
      </c>
      <c r="Q220" s="39" t="e">
        <f>P220/Z220</f>
        <v>#DIV/0!</v>
      </c>
      <c r="R220" s="158"/>
      <c r="S220" s="41">
        <f>G261</f>
        <v>0</v>
      </c>
      <c r="T220" s="42">
        <f>I220*S220</f>
        <v>0</v>
      </c>
      <c r="U220" s="43">
        <f>I220-T220</f>
        <v>380</v>
      </c>
      <c r="V220" s="41">
        <f>G262</f>
        <v>0.15</v>
      </c>
      <c r="W220" s="42">
        <f>U220*V220</f>
        <v>57</v>
      </c>
      <c r="X220" s="42">
        <f>U220+W220</f>
        <v>437</v>
      </c>
      <c r="Y220" s="158"/>
      <c r="Z220" s="44">
        <f>L260</f>
        <v>0</v>
      </c>
      <c r="AA220" s="42">
        <f>X220*J220</f>
        <v>0</v>
      </c>
      <c r="AB220" s="42" t="e">
        <f>AA220/Z220</f>
        <v>#DIV/0!</v>
      </c>
      <c r="AC220" s="21"/>
      <c r="AG220" s="4"/>
    </row>
    <row r="221" spans="1:33" s="192" customFormat="1" ht="24.95" customHeight="1" x14ac:dyDescent="0.25">
      <c r="A221" s="533"/>
      <c r="B221" s="511" t="s">
        <v>287</v>
      </c>
      <c r="C221" s="512"/>
      <c r="D221" s="512"/>
      <c r="E221" s="512"/>
      <c r="F221" s="513"/>
      <c r="G221" s="31"/>
      <c r="H221" s="165" t="s">
        <v>288</v>
      </c>
      <c r="I221" s="266">
        <v>10</v>
      </c>
      <c r="J221" s="167"/>
      <c r="K221" s="168">
        <f>J221*I221</f>
        <v>0</v>
      </c>
      <c r="L221" s="469"/>
      <c r="M221" s="470"/>
      <c r="N221" s="169"/>
      <c r="O221" s="170" t="str">
        <f>H221</f>
        <v>5</v>
      </c>
      <c r="P221" s="171">
        <f>O221*J221/1000</f>
        <v>0</v>
      </c>
      <c r="Q221" s="39" t="e">
        <f>P221/Z221</f>
        <v>#DIV/0!</v>
      </c>
      <c r="R221" s="158"/>
      <c r="S221" s="41">
        <f>G261</f>
        <v>0</v>
      </c>
      <c r="T221" s="42">
        <f>I221*S221</f>
        <v>0</v>
      </c>
      <c r="U221" s="43">
        <f>I221-T221</f>
        <v>10</v>
      </c>
      <c r="V221" s="41">
        <f>G262</f>
        <v>0.15</v>
      </c>
      <c r="W221" s="42">
        <f>U221*V221</f>
        <v>1.5</v>
      </c>
      <c r="X221" s="42">
        <f>U221+W221</f>
        <v>11.5</v>
      </c>
      <c r="Y221" s="158"/>
      <c r="Z221" s="44">
        <f>L260</f>
        <v>0</v>
      </c>
      <c r="AA221" s="42">
        <f>X221*J221</f>
        <v>0</v>
      </c>
      <c r="AB221" s="42" t="e">
        <f>AA221/Z221</f>
        <v>#DIV/0!</v>
      </c>
      <c r="AC221" s="21"/>
      <c r="AG221" s="4"/>
    </row>
    <row r="222" spans="1:33" s="86" customFormat="1" ht="27.75" hidden="1" customHeight="1" x14ac:dyDescent="0.25">
      <c r="A222" s="268" t="s">
        <v>289</v>
      </c>
      <c r="B222" s="258"/>
      <c r="C222" s="258"/>
      <c r="D222" s="258"/>
      <c r="E222" s="258"/>
      <c r="F222" s="258"/>
      <c r="G222" s="269"/>
      <c r="H222" s="63"/>
      <c r="I222" s="270"/>
      <c r="J222" s="259"/>
      <c r="K222" s="260"/>
      <c r="L222" s="491"/>
      <c r="M222" s="492"/>
      <c r="N222" s="491"/>
      <c r="O222" s="492"/>
      <c r="P222" s="271">
        <f>SUM(P223:P226)</f>
        <v>0</v>
      </c>
      <c r="Q222" s="272" t="e">
        <f>SUM(Q223:Q226)</f>
        <v>#DIV/0!</v>
      </c>
      <c r="R222" s="158"/>
      <c r="S222" s="273"/>
      <c r="T222" s="274"/>
      <c r="U222" s="275"/>
      <c r="V222" s="276"/>
      <c r="W222" s="274"/>
      <c r="X222" s="277"/>
      <c r="Y222" s="158"/>
      <c r="Z222" s="278"/>
      <c r="AA222" s="25">
        <f>SUM(AA223:AA226)</f>
        <v>0</v>
      </c>
      <c r="AB222" s="28" t="e">
        <f>SUM(AB223:AB226)</f>
        <v>#DIV/0!</v>
      </c>
      <c r="AG222" s="4"/>
    </row>
    <row r="223" spans="1:33" s="86" customFormat="1" ht="24.95" hidden="1" customHeight="1" x14ac:dyDescent="0.25">
      <c r="A223" s="518" t="s">
        <v>290</v>
      </c>
      <c r="B223" s="521" t="s">
        <v>291</v>
      </c>
      <c r="C223" s="522"/>
      <c r="D223" s="522"/>
      <c r="E223" s="522"/>
      <c r="F223" s="523"/>
      <c r="G223" s="308"/>
      <c r="H223" s="309"/>
      <c r="I223" s="310">
        <v>600</v>
      </c>
      <c r="J223" s="311"/>
      <c r="K223" s="312">
        <f>J223*I223</f>
        <v>0</v>
      </c>
      <c r="L223" s="506"/>
      <c r="M223" s="507"/>
      <c r="N223" s="177"/>
      <c r="O223" s="170">
        <f>H223</f>
        <v>0</v>
      </c>
      <c r="P223" s="313">
        <f>O223*J223/1000</f>
        <v>0</v>
      </c>
      <c r="Q223" s="39" t="e">
        <f>P223/Z223</f>
        <v>#DIV/0!</v>
      </c>
      <c r="R223" s="179"/>
      <c r="S223" s="314">
        <f>G261</f>
        <v>0</v>
      </c>
      <c r="T223" s="315">
        <f>I223*S223</f>
        <v>0</v>
      </c>
      <c r="U223" s="316">
        <f>I223-T223</f>
        <v>600</v>
      </c>
      <c r="V223" s="314">
        <f>G262</f>
        <v>0.15</v>
      </c>
      <c r="W223" s="315">
        <f>U223*V223</f>
        <v>90</v>
      </c>
      <c r="X223" s="315">
        <f>U223+W223</f>
        <v>690</v>
      </c>
      <c r="Y223" s="179"/>
      <c r="Z223" s="317">
        <f>L260</f>
        <v>0</v>
      </c>
      <c r="AA223" s="315">
        <f>X223*J223</f>
        <v>0</v>
      </c>
      <c r="AB223" s="315" t="e">
        <f>AA223/Z223</f>
        <v>#DIV/0!</v>
      </c>
      <c r="AG223" s="4"/>
    </row>
    <row r="224" spans="1:33" s="86" customFormat="1" ht="24.95" hidden="1" customHeight="1" x14ac:dyDescent="0.25">
      <c r="A224" s="519"/>
      <c r="B224" s="524" t="s">
        <v>292</v>
      </c>
      <c r="C224" s="525"/>
      <c r="D224" s="525"/>
      <c r="E224" s="525"/>
      <c r="F224" s="526"/>
      <c r="G224" s="31"/>
      <c r="H224" s="318"/>
      <c r="I224" s="57">
        <v>800</v>
      </c>
      <c r="J224" s="34"/>
      <c r="K224" s="35">
        <f>J224*I224</f>
        <v>0</v>
      </c>
      <c r="L224" s="514"/>
      <c r="M224" s="515"/>
      <c r="N224" s="177"/>
      <c r="O224" s="170">
        <f>H224</f>
        <v>0</v>
      </c>
      <c r="P224" s="313">
        <f>O224*J224/1000</f>
        <v>0</v>
      </c>
      <c r="Q224" s="39" t="e">
        <f>P224/Z224</f>
        <v>#DIV/0!</v>
      </c>
      <c r="R224" s="179"/>
      <c r="S224" s="41">
        <f>G261</f>
        <v>0</v>
      </c>
      <c r="T224" s="42">
        <f>I224*S224</f>
        <v>0</v>
      </c>
      <c r="U224" s="43">
        <f>I224-T224</f>
        <v>800</v>
      </c>
      <c r="V224" s="41">
        <f>G262</f>
        <v>0.15</v>
      </c>
      <c r="W224" s="42">
        <f>U224*V224</f>
        <v>120</v>
      </c>
      <c r="X224" s="42">
        <f>U224+W224</f>
        <v>920</v>
      </c>
      <c r="Y224" s="179"/>
      <c r="Z224" s="48">
        <f>L260</f>
        <v>0</v>
      </c>
      <c r="AA224" s="42">
        <f>X224*J224</f>
        <v>0</v>
      </c>
      <c r="AB224" s="42" t="e">
        <f>AA224/Z224</f>
        <v>#DIV/0!</v>
      </c>
      <c r="AG224" s="4"/>
    </row>
    <row r="225" spans="1:33" s="86" customFormat="1" ht="24.95" hidden="1" customHeight="1" x14ac:dyDescent="0.25">
      <c r="A225" s="519"/>
      <c r="B225" s="524" t="s">
        <v>293</v>
      </c>
      <c r="C225" s="525"/>
      <c r="D225" s="525"/>
      <c r="E225" s="525"/>
      <c r="F225" s="526"/>
      <c r="G225" s="31"/>
      <c r="H225" s="318"/>
      <c r="I225" s="57">
        <v>990</v>
      </c>
      <c r="J225" s="34"/>
      <c r="K225" s="73">
        <f>J225*I225</f>
        <v>0</v>
      </c>
      <c r="L225" s="514"/>
      <c r="M225" s="515"/>
      <c r="N225" s="177"/>
      <c r="O225" s="170">
        <f>H225</f>
        <v>0</v>
      </c>
      <c r="P225" s="313">
        <f>O225*J225/1000</f>
        <v>0</v>
      </c>
      <c r="Q225" s="39" t="e">
        <f>P225/Z225</f>
        <v>#DIV/0!</v>
      </c>
      <c r="R225" s="179"/>
      <c r="S225" s="41">
        <f>G261</f>
        <v>0</v>
      </c>
      <c r="T225" s="42">
        <f>I225*S225</f>
        <v>0</v>
      </c>
      <c r="U225" s="43">
        <f>I225-T225</f>
        <v>990</v>
      </c>
      <c r="V225" s="41">
        <f>G262</f>
        <v>0.15</v>
      </c>
      <c r="W225" s="42">
        <f>U225*V225</f>
        <v>148.5</v>
      </c>
      <c r="X225" s="42">
        <f>U225+W225</f>
        <v>1138.5</v>
      </c>
      <c r="Y225" s="179"/>
      <c r="Z225" s="48">
        <f>L260</f>
        <v>0</v>
      </c>
      <c r="AA225" s="42">
        <f>X225*J225</f>
        <v>0</v>
      </c>
      <c r="AB225" s="42" t="e">
        <f>AA225/Z225</f>
        <v>#DIV/0!</v>
      </c>
      <c r="AG225" s="4"/>
    </row>
    <row r="226" spans="1:33" s="86" customFormat="1" ht="24.95" hidden="1" customHeight="1" x14ac:dyDescent="0.25">
      <c r="A226" s="520"/>
      <c r="B226" s="527" t="s">
        <v>294</v>
      </c>
      <c r="C226" s="528"/>
      <c r="D226" s="528"/>
      <c r="E226" s="528"/>
      <c r="F226" s="529"/>
      <c r="G226" s="31"/>
      <c r="H226" s="319"/>
      <c r="I226" s="57">
        <v>0</v>
      </c>
      <c r="J226" s="34"/>
      <c r="K226" s="73">
        <f>J226*I226</f>
        <v>0</v>
      </c>
      <c r="L226" s="514"/>
      <c r="M226" s="515"/>
      <c r="N226" s="177"/>
      <c r="O226" s="170">
        <f>H226</f>
        <v>0</v>
      </c>
      <c r="P226" s="313">
        <f>O226*J226/1000</f>
        <v>0</v>
      </c>
      <c r="Q226" s="39" t="e">
        <f>P226/Z226</f>
        <v>#DIV/0!</v>
      </c>
      <c r="R226" s="179"/>
      <c r="S226" s="41">
        <f>G261</f>
        <v>0</v>
      </c>
      <c r="T226" s="42">
        <f>I226*S226</f>
        <v>0</v>
      </c>
      <c r="U226" s="43">
        <f>I226-T226</f>
        <v>0</v>
      </c>
      <c r="V226" s="41">
        <f>G262</f>
        <v>0.15</v>
      </c>
      <c r="W226" s="42">
        <f>U226*V226</f>
        <v>0</v>
      </c>
      <c r="X226" s="42">
        <f>U226+W226</f>
        <v>0</v>
      </c>
      <c r="Y226" s="179"/>
      <c r="Z226" s="48">
        <f>L260</f>
        <v>0</v>
      </c>
      <c r="AA226" s="42">
        <f>X226*J226</f>
        <v>0</v>
      </c>
      <c r="AB226" s="42" t="e">
        <f>AA226/Z226</f>
        <v>#DIV/0!</v>
      </c>
      <c r="AG226" s="4"/>
    </row>
    <row r="227" spans="1:33" s="86" customFormat="1" ht="27.75" customHeight="1" x14ac:dyDescent="0.25">
      <c r="A227" s="404" t="s">
        <v>295</v>
      </c>
      <c r="B227" s="401"/>
      <c r="C227" s="401"/>
      <c r="D227" s="401"/>
      <c r="E227" s="401"/>
      <c r="F227" s="401"/>
      <c r="G227" s="431"/>
      <c r="H227" s="401"/>
      <c r="I227" s="432"/>
      <c r="J227" s="407"/>
      <c r="K227" s="408"/>
      <c r="L227" s="516"/>
      <c r="M227" s="517"/>
      <c r="N227" s="516"/>
      <c r="O227" s="517"/>
      <c r="P227" s="139">
        <f>SUM(P228,P250)</f>
        <v>0</v>
      </c>
      <c r="Q227" s="320" t="e">
        <f>SUM(Q228,Q250)</f>
        <v>#DIV/0!</v>
      </c>
      <c r="R227" s="14"/>
      <c r="S227" s="140"/>
      <c r="T227" s="141"/>
      <c r="U227" s="142"/>
      <c r="V227" s="143"/>
      <c r="W227" s="141"/>
      <c r="X227" s="144"/>
      <c r="Y227" s="14"/>
      <c r="Z227" s="145"/>
      <c r="AA227" s="141">
        <f>SUM(AA228,AA250)</f>
        <v>0</v>
      </c>
      <c r="AB227" s="144" t="e">
        <f>SUM(AB228,AB250)</f>
        <v>#DIV/0!</v>
      </c>
      <c r="AG227" s="4"/>
    </row>
    <row r="228" spans="1:33" s="86" customFormat="1" ht="27.75" customHeight="1" x14ac:dyDescent="0.25">
      <c r="A228" s="394" t="s">
        <v>296</v>
      </c>
      <c r="B228" s="395"/>
      <c r="C228" s="395"/>
      <c r="D228" s="395"/>
      <c r="E228" s="395"/>
      <c r="F228" s="395"/>
      <c r="G228" s="433"/>
      <c r="H228" s="397"/>
      <c r="I228" s="400"/>
      <c r="J228" s="418"/>
      <c r="K228" s="419"/>
      <c r="L228" s="491"/>
      <c r="M228" s="492"/>
      <c r="N228" s="491"/>
      <c r="O228" s="492"/>
      <c r="P228" s="65">
        <f>SUM(P229:P249)</f>
        <v>0</v>
      </c>
      <c r="Q228" s="146" t="e">
        <f>SUM(Q229:Q249)</f>
        <v>#DIV/0!</v>
      </c>
      <c r="R228" s="14"/>
      <c r="S228" s="67"/>
      <c r="T228" s="68"/>
      <c r="U228" s="69"/>
      <c r="V228" s="70"/>
      <c r="W228" s="68"/>
      <c r="X228" s="71"/>
      <c r="Y228" s="14"/>
      <c r="Z228" s="72"/>
      <c r="AA228" s="68">
        <f>SUM(AA229:AA249)</f>
        <v>0</v>
      </c>
      <c r="AB228" s="71" t="e">
        <f>SUM(AB229:AB249)</f>
        <v>#DIV/0!</v>
      </c>
      <c r="AG228" s="4"/>
    </row>
    <row r="229" spans="1:33" s="86" customFormat="1" ht="21" customHeight="1" x14ac:dyDescent="0.25">
      <c r="A229" s="321" t="s">
        <v>290</v>
      </c>
      <c r="B229" s="511" t="s">
        <v>326</v>
      </c>
      <c r="C229" s="512"/>
      <c r="D229" s="512"/>
      <c r="E229" s="512"/>
      <c r="F229" s="513"/>
      <c r="G229" s="31"/>
      <c r="H229" s="138">
        <v>1000</v>
      </c>
      <c r="I229" s="166">
        <v>240</v>
      </c>
      <c r="J229" s="167"/>
      <c r="K229" s="168">
        <f t="shared" ref="K229:K240" si="101">J229*I229</f>
        <v>0</v>
      </c>
      <c r="L229" s="469"/>
      <c r="M229" s="470"/>
      <c r="N229" s="267"/>
      <c r="O229" s="37">
        <f>H229</f>
        <v>1000</v>
      </c>
      <c r="P229" s="38">
        <f>O229*J229/1000</f>
        <v>0</v>
      </c>
      <c r="Q229" s="39" t="e">
        <f>O229*J229/Z229/1000</f>
        <v>#DIV/0!</v>
      </c>
      <c r="R229" s="192"/>
      <c r="S229" s="41">
        <f>G261</f>
        <v>0</v>
      </c>
      <c r="T229" s="42">
        <f>I229*S229</f>
        <v>0</v>
      </c>
      <c r="U229" s="43">
        <f>I229-T229</f>
        <v>240</v>
      </c>
      <c r="V229" s="41">
        <f>G262</f>
        <v>0.15</v>
      </c>
      <c r="W229" s="42">
        <f>U229*V229</f>
        <v>36</v>
      </c>
      <c r="X229" s="42">
        <f>U229+W229</f>
        <v>276</v>
      </c>
      <c r="Y229" s="192"/>
      <c r="Z229" s="48">
        <f>L260</f>
        <v>0</v>
      </c>
      <c r="AA229" s="42">
        <f>X229*J229</f>
        <v>0</v>
      </c>
      <c r="AB229" s="42" t="e">
        <f t="shared" ref="AB229:AB241" si="102">AA229/Z229</f>
        <v>#DIV/0!</v>
      </c>
      <c r="AG229" s="4"/>
    </row>
    <row r="230" spans="1:33" s="86" customFormat="1" ht="21" customHeight="1" x14ac:dyDescent="0.25">
      <c r="A230" s="321" t="s">
        <v>290</v>
      </c>
      <c r="B230" s="511" t="s">
        <v>297</v>
      </c>
      <c r="C230" s="512"/>
      <c r="D230" s="512"/>
      <c r="E230" s="512"/>
      <c r="F230" s="513"/>
      <c r="G230" s="31"/>
      <c r="H230" s="138">
        <v>1000</v>
      </c>
      <c r="I230" s="166">
        <v>240</v>
      </c>
      <c r="J230" s="167"/>
      <c r="K230" s="168">
        <f>J230*I230</f>
        <v>0</v>
      </c>
      <c r="L230" s="469"/>
      <c r="M230" s="470"/>
      <c r="N230" s="267"/>
      <c r="O230" s="37">
        <f t="shared" ref="O230:O242" si="103">H230</f>
        <v>1000</v>
      </c>
      <c r="P230" s="38">
        <f t="shared" ref="P230:P246" si="104">O230*J230/1000</f>
        <v>0</v>
      </c>
      <c r="Q230" s="39" t="e">
        <f t="shared" ref="Q230:Q246" si="105">O230*J230/Z230/1000</f>
        <v>#DIV/0!</v>
      </c>
      <c r="R230" s="192"/>
      <c r="S230" s="41">
        <f>G261</f>
        <v>0</v>
      </c>
      <c r="T230" s="42">
        <f t="shared" ref="T230:T249" si="106">I230*S230</f>
        <v>0</v>
      </c>
      <c r="U230" s="43">
        <f t="shared" ref="U230:U249" si="107">I230-T230</f>
        <v>240</v>
      </c>
      <c r="V230" s="41">
        <f>G262</f>
        <v>0.15</v>
      </c>
      <c r="W230" s="42">
        <f t="shared" ref="W230:W249" si="108">U230*V230</f>
        <v>36</v>
      </c>
      <c r="X230" s="42">
        <f t="shared" ref="X230:X249" si="109">U230+W230</f>
        <v>276</v>
      </c>
      <c r="Y230" s="192"/>
      <c r="Z230" s="48">
        <f>L260</f>
        <v>0</v>
      </c>
      <c r="AA230" s="42">
        <f t="shared" ref="AA230:AA246" si="110">X230*J230</f>
        <v>0</v>
      </c>
      <c r="AB230" s="42" t="e">
        <f t="shared" si="102"/>
        <v>#DIV/0!</v>
      </c>
      <c r="AG230" s="4"/>
    </row>
    <row r="231" spans="1:33" s="86" customFormat="1" ht="21" customHeight="1" x14ac:dyDescent="0.25">
      <c r="A231" s="321" t="s">
        <v>290</v>
      </c>
      <c r="B231" s="495" t="s">
        <v>298</v>
      </c>
      <c r="C231" s="496"/>
      <c r="D231" s="496"/>
      <c r="E231" s="496"/>
      <c r="F231" s="497"/>
      <c r="G231" s="31"/>
      <c r="H231" s="138">
        <v>1000</v>
      </c>
      <c r="I231" s="266">
        <v>280</v>
      </c>
      <c r="J231" s="167"/>
      <c r="K231" s="168">
        <f t="shared" si="101"/>
        <v>0</v>
      </c>
      <c r="L231" s="469"/>
      <c r="M231" s="470"/>
      <c r="N231" s="267"/>
      <c r="O231" s="37">
        <f t="shared" si="103"/>
        <v>1000</v>
      </c>
      <c r="P231" s="38">
        <f t="shared" si="104"/>
        <v>0</v>
      </c>
      <c r="Q231" s="39" t="e">
        <f t="shared" si="105"/>
        <v>#DIV/0!</v>
      </c>
      <c r="R231" s="192"/>
      <c r="S231" s="41">
        <f>G261</f>
        <v>0</v>
      </c>
      <c r="T231" s="42">
        <f t="shared" si="106"/>
        <v>0</v>
      </c>
      <c r="U231" s="43">
        <f t="shared" si="107"/>
        <v>280</v>
      </c>
      <c r="V231" s="41">
        <f>G262</f>
        <v>0.15</v>
      </c>
      <c r="W231" s="42">
        <f t="shared" si="108"/>
        <v>42</v>
      </c>
      <c r="X231" s="42">
        <f t="shared" si="109"/>
        <v>322</v>
      </c>
      <c r="Y231" s="192"/>
      <c r="Z231" s="48">
        <f>L260</f>
        <v>0</v>
      </c>
      <c r="AA231" s="42">
        <f t="shared" si="110"/>
        <v>0</v>
      </c>
      <c r="AB231" s="42" t="e">
        <f t="shared" si="102"/>
        <v>#DIV/0!</v>
      </c>
      <c r="AG231" s="4"/>
    </row>
    <row r="232" spans="1:33" s="86" customFormat="1" ht="21" customHeight="1" x14ac:dyDescent="0.25">
      <c r="A232" s="321" t="s">
        <v>290</v>
      </c>
      <c r="B232" s="495" t="s">
        <v>299</v>
      </c>
      <c r="C232" s="496"/>
      <c r="D232" s="496"/>
      <c r="E232" s="496"/>
      <c r="F232" s="497"/>
      <c r="G232" s="31"/>
      <c r="H232" s="138">
        <v>1000</v>
      </c>
      <c r="I232" s="266">
        <v>160</v>
      </c>
      <c r="J232" s="167"/>
      <c r="K232" s="168">
        <f>J232*I232</f>
        <v>0</v>
      </c>
      <c r="L232" s="469"/>
      <c r="M232" s="470"/>
      <c r="N232" s="267"/>
      <c r="O232" s="37">
        <f t="shared" si="103"/>
        <v>1000</v>
      </c>
      <c r="P232" s="38">
        <f t="shared" si="104"/>
        <v>0</v>
      </c>
      <c r="Q232" s="39" t="e">
        <f t="shared" si="105"/>
        <v>#DIV/0!</v>
      </c>
      <c r="R232" s="192"/>
      <c r="S232" s="41">
        <f>G261</f>
        <v>0</v>
      </c>
      <c r="T232" s="42">
        <f t="shared" si="106"/>
        <v>0</v>
      </c>
      <c r="U232" s="43">
        <f t="shared" si="107"/>
        <v>160</v>
      </c>
      <c r="V232" s="41">
        <f>G262</f>
        <v>0.15</v>
      </c>
      <c r="W232" s="42">
        <f t="shared" si="108"/>
        <v>24</v>
      </c>
      <c r="X232" s="42">
        <f t="shared" si="109"/>
        <v>184</v>
      </c>
      <c r="Y232" s="192"/>
      <c r="Z232" s="48">
        <f>L260</f>
        <v>0</v>
      </c>
      <c r="AA232" s="42">
        <f t="shared" si="110"/>
        <v>0</v>
      </c>
      <c r="AB232" s="42" t="e">
        <f t="shared" si="102"/>
        <v>#DIV/0!</v>
      </c>
      <c r="AG232" s="4"/>
    </row>
    <row r="233" spans="1:33" s="86" customFormat="1" ht="21" customHeight="1" x14ac:dyDescent="0.25">
      <c r="A233" s="321" t="s">
        <v>290</v>
      </c>
      <c r="B233" s="495" t="s">
        <v>300</v>
      </c>
      <c r="C233" s="496"/>
      <c r="D233" s="496"/>
      <c r="E233" s="496"/>
      <c r="F233" s="497"/>
      <c r="G233" s="31"/>
      <c r="H233" s="138">
        <v>250</v>
      </c>
      <c r="I233" s="266">
        <v>140</v>
      </c>
      <c r="J233" s="167"/>
      <c r="K233" s="168">
        <f t="shared" si="101"/>
        <v>0</v>
      </c>
      <c r="L233" s="469"/>
      <c r="M233" s="470"/>
      <c r="N233" s="267"/>
      <c r="O233" s="37">
        <f t="shared" si="103"/>
        <v>250</v>
      </c>
      <c r="P233" s="38">
        <f t="shared" si="104"/>
        <v>0</v>
      </c>
      <c r="Q233" s="39" t="e">
        <f t="shared" si="105"/>
        <v>#DIV/0!</v>
      </c>
      <c r="R233" s="192"/>
      <c r="S233" s="41">
        <f>G261</f>
        <v>0</v>
      </c>
      <c r="T233" s="42">
        <f t="shared" si="106"/>
        <v>0</v>
      </c>
      <c r="U233" s="43">
        <f t="shared" si="107"/>
        <v>140</v>
      </c>
      <c r="V233" s="41">
        <f>G262</f>
        <v>0.15</v>
      </c>
      <c r="W233" s="42">
        <f t="shared" si="108"/>
        <v>21</v>
      </c>
      <c r="X233" s="42">
        <f t="shared" si="109"/>
        <v>161</v>
      </c>
      <c r="Y233" s="192"/>
      <c r="Z233" s="48">
        <f>L260</f>
        <v>0</v>
      </c>
      <c r="AA233" s="42">
        <f t="shared" si="110"/>
        <v>0</v>
      </c>
      <c r="AB233" s="42" t="e">
        <f t="shared" si="102"/>
        <v>#DIV/0!</v>
      </c>
      <c r="AG233" s="4"/>
    </row>
    <row r="234" spans="1:33" s="147" customFormat="1" ht="21" customHeight="1" x14ac:dyDescent="0.25">
      <c r="A234" s="321" t="s">
        <v>290</v>
      </c>
      <c r="B234" s="495" t="s">
        <v>301</v>
      </c>
      <c r="C234" s="496"/>
      <c r="D234" s="496"/>
      <c r="E234" s="496"/>
      <c r="F234" s="497"/>
      <c r="G234" s="31"/>
      <c r="H234" s="138">
        <v>500</v>
      </c>
      <c r="I234" s="266">
        <v>125</v>
      </c>
      <c r="J234" s="167"/>
      <c r="K234" s="168">
        <f>J234*I234</f>
        <v>0</v>
      </c>
      <c r="L234" s="469"/>
      <c r="M234" s="470"/>
      <c r="N234" s="267"/>
      <c r="O234" s="37">
        <f t="shared" si="103"/>
        <v>500</v>
      </c>
      <c r="P234" s="38">
        <f t="shared" si="104"/>
        <v>0</v>
      </c>
      <c r="Q234" s="39" t="e">
        <f t="shared" si="105"/>
        <v>#DIV/0!</v>
      </c>
      <c r="R234" s="192"/>
      <c r="S234" s="41">
        <f>G261</f>
        <v>0</v>
      </c>
      <c r="T234" s="42">
        <f t="shared" si="106"/>
        <v>0</v>
      </c>
      <c r="U234" s="43">
        <f t="shared" si="107"/>
        <v>125</v>
      </c>
      <c r="V234" s="41">
        <f>G262</f>
        <v>0.15</v>
      </c>
      <c r="W234" s="42">
        <f t="shared" si="108"/>
        <v>18.75</v>
      </c>
      <c r="X234" s="42">
        <f t="shared" si="109"/>
        <v>143.75</v>
      </c>
      <c r="Y234" s="192"/>
      <c r="Z234" s="48">
        <f>L260</f>
        <v>0</v>
      </c>
      <c r="AA234" s="42">
        <f t="shared" si="110"/>
        <v>0</v>
      </c>
      <c r="AB234" s="42" t="e">
        <f t="shared" si="102"/>
        <v>#DIV/0!</v>
      </c>
      <c r="AG234" s="4"/>
    </row>
    <row r="235" spans="1:33" s="326" customFormat="1" ht="21" hidden="1" customHeight="1" x14ac:dyDescent="0.25">
      <c r="A235" s="322" t="s">
        <v>290</v>
      </c>
      <c r="B235" s="508" t="s">
        <v>302</v>
      </c>
      <c r="C235" s="509"/>
      <c r="D235" s="509"/>
      <c r="E235" s="509"/>
      <c r="F235" s="510"/>
      <c r="G235" s="279" t="s">
        <v>276</v>
      </c>
      <c r="H235" s="323">
        <v>750</v>
      </c>
      <c r="I235" s="281">
        <v>390</v>
      </c>
      <c r="J235" s="167"/>
      <c r="K235" s="208">
        <f>J235*I235</f>
        <v>0</v>
      </c>
      <c r="L235" s="489"/>
      <c r="M235" s="490"/>
      <c r="N235" s="324"/>
      <c r="O235" s="97">
        <f t="shared" si="103"/>
        <v>750</v>
      </c>
      <c r="P235" s="98">
        <f t="shared" si="104"/>
        <v>0</v>
      </c>
      <c r="Q235" s="99" t="e">
        <f t="shared" si="105"/>
        <v>#DIV/0!</v>
      </c>
      <c r="R235" s="325"/>
      <c r="S235" s="101"/>
      <c r="T235" s="102">
        <f t="shared" si="106"/>
        <v>0</v>
      </c>
      <c r="U235" s="103">
        <f t="shared" si="107"/>
        <v>390</v>
      </c>
      <c r="V235" s="104">
        <f>G262</f>
        <v>0.15</v>
      </c>
      <c r="W235" s="102">
        <f t="shared" si="108"/>
        <v>58.5</v>
      </c>
      <c r="X235" s="102">
        <f t="shared" si="109"/>
        <v>448.5</v>
      </c>
      <c r="Y235" s="325"/>
      <c r="Z235" s="105">
        <f>L260</f>
        <v>0</v>
      </c>
      <c r="AA235" s="102">
        <f t="shared" si="110"/>
        <v>0</v>
      </c>
      <c r="AB235" s="102" t="e">
        <f t="shared" si="102"/>
        <v>#DIV/0!</v>
      </c>
      <c r="AG235" s="4"/>
    </row>
    <row r="236" spans="1:33" s="326" customFormat="1" ht="21" customHeight="1" x14ac:dyDescent="0.25">
      <c r="A236" s="321" t="s">
        <v>290</v>
      </c>
      <c r="B236" s="495" t="s">
        <v>303</v>
      </c>
      <c r="C236" s="496"/>
      <c r="D236" s="496"/>
      <c r="E236" s="496"/>
      <c r="F236" s="497"/>
      <c r="G236" s="31"/>
      <c r="H236" s="138">
        <v>500</v>
      </c>
      <c r="I236" s="266">
        <v>290</v>
      </c>
      <c r="J236" s="167"/>
      <c r="K236" s="168">
        <f t="shared" si="101"/>
        <v>0</v>
      </c>
      <c r="L236" s="469"/>
      <c r="M236" s="470"/>
      <c r="N236" s="267"/>
      <c r="O236" s="37">
        <f t="shared" si="103"/>
        <v>500</v>
      </c>
      <c r="P236" s="38">
        <f>O236*J236/1000</f>
        <v>0</v>
      </c>
      <c r="Q236" s="39" t="e">
        <f t="shared" si="105"/>
        <v>#DIV/0!</v>
      </c>
      <c r="R236" s="192"/>
      <c r="S236" s="41">
        <f>G261</f>
        <v>0</v>
      </c>
      <c r="T236" s="42">
        <f t="shared" si="106"/>
        <v>0</v>
      </c>
      <c r="U236" s="43">
        <f t="shared" si="107"/>
        <v>290</v>
      </c>
      <c r="V236" s="41">
        <f>G262</f>
        <v>0.15</v>
      </c>
      <c r="W236" s="42">
        <f t="shared" si="108"/>
        <v>43.5</v>
      </c>
      <c r="X236" s="42">
        <f t="shared" si="109"/>
        <v>333.5</v>
      </c>
      <c r="Y236" s="192"/>
      <c r="Z236" s="48">
        <f>L260</f>
        <v>0</v>
      </c>
      <c r="AA236" s="42">
        <f t="shared" si="110"/>
        <v>0</v>
      </c>
      <c r="AB236" s="42" t="e">
        <f t="shared" si="102"/>
        <v>#DIV/0!</v>
      </c>
      <c r="AG236" s="4"/>
    </row>
    <row r="237" spans="1:33" s="326" customFormat="1" ht="21" customHeight="1" x14ac:dyDescent="0.25">
      <c r="A237" s="321" t="s">
        <v>290</v>
      </c>
      <c r="B237" s="495" t="s">
        <v>304</v>
      </c>
      <c r="C237" s="496"/>
      <c r="D237" s="496"/>
      <c r="E237" s="496"/>
      <c r="F237" s="497"/>
      <c r="G237" s="31"/>
      <c r="H237" s="138">
        <v>500</v>
      </c>
      <c r="I237" s="266">
        <v>290</v>
      </c>
      <c r="J237" s="167"/>
      <c r="K237" s="168">
        <f>J237*I237</f>
        <v>0</v>
      </c>
      <c r="L237" s="469"/>
      <c r="M237" s="470"/>
      <c r="N237" s="267"/>
      <c r="O237" s="37">
        <f>H237</f>
        <v>500</v>
      </c>
      <c r="P237" s="38">
        <f>O237*J237/1000</f>
        <v>0</v>
      </c>
      <c r="Q237" s="39" t="e">
        <f>O237*J237/Z237/1000</f>
        <v>#DIV/0!</v>
      </c>
      <c r="R237" s="192"/>
      <c r="S237" s="41">
        <f>G261</f>
        <v>0</v>
      </c>
      <c r="T237" s="42">
        <f>I237*S237</f>
        <v>0</v>
      </c>
      <c r="U237" s="43">
        <f>I237-T237</f>
        <v>290</v>
      </c>
      <c r="V237" s="41">
        <f>G262</f>
        <v>0.15</v>
      </c>
      <c r="W237" s="42">
        <f>U237*V237</f>
        <v>43.5</v>
      </c>
      <c r="X237" s="42">
        <f>U237+W237</f>
        <v>333.5</v>
      </c>
      <c r="Y237" s="192"/>
      <c r="Z237" s="48">
        <f>L260</f>
        <v>0</v>
      </c>
      <c r="AA237" s="42">
        <f>X237*J237</f>
        <v>0</v>
      </c>
      <c r="AB237" s="42" t="e">
        <f t="shared" si="102"/>
        <v>#DIV/0!</v>
      </c>
      <c r="AG237" s="4"/>
    </row>
    <row r="238" spans="1:33" s="326" customFormat="1" ht="21" customHeight="1" x14ac:dyDescent="0.25">
      <c r="A238" s="321" t="s">
        <v>290</v>
      </c>
      <c r="B238" s="495" t="s">
        <v>327</v>
      </c>
      <c r="C238" s="496"/>
      <c r="D238" s="496"/>
      <c r="E238" s="496"/>
      <c r="F238" s="497"/>
      <c r="G238" s="31"/>
      <c r="H238" s="138">
        <v>500</v>
      </c>
      <c r="I238" s="266">
        <v>180</v>
      </c>
      <c r="J238" s="167"/>
      <c r="K238" s="168">
        <f t="shared" si="101"/>
        <v>0</v>
      </c>
      <c r="L238" s="469"/>
      <c r="M238" s="470"/>
      <c r="N238" s="267"/>
      <c r="O238" s="37">
        <f t="shared" si="103"/>
        <v>500</v>
      </c>
      <c r="P238" s="38">
        <f t="shared" si="104"/>
        <v>0</v>
      </c>
      <c r="Q238" s="39" t="e">
        <f t="shared" si="105"/>
        <v>#DIV/0!</v>
      </c>
      <c r="R238" s="192"/>
      <c r="S238" s="41">
        <f>G261</f>
        <v>0</v>
      </c>
      <c r="T238" s="42">
        <f t="shared" si="106"/>
        <v>0</v>
      </c>
      <c r="U238" s="43">
        <f t="shared" si="107"/>
        <v>180</v>
      </c>
      <c r="V238" s="41">
        <f>G262</f>
        <v>0.15</v>
      </c>
      <c r="W238" s="42">
        <f t="shared" si="108"/>
        <v>27</v>
      </c>
      <c r="X238" s="42">
        <f t="shared" si="109"/>
        <v>207</v>
      </c>
      <c r="Y238" s="192"/>
      <c r="Z238" s="48">
        <f>L260</f>
        <v>0</v>
      </c>
      <c r="AA238" s="42">
        <f t="shared" si="110"/>
        <v>0</v>
      </c>
      <c r="AB238" s="42" t="e">
        <f t="shared" si="102"/>
        <v>#DIV/0!</v>
      </c>
      <c r="AG238" s="4"/>
    </row>
    <row r="239" spans="1:33" s="14" customFormat="1" ht="21" customHeight="1" x14ac:dyDescent="0.25">
      <c r="A239" s="321" t="s">
        <v>290</v>
      </c>
      <c r="B239" s="495" t="s">
        <v>328</v>
      </c>
      <c r="C239" s="496"/>
      <c r="D239" s="496"/>
      <c r="E239" s="496"/>
      <c r="F239" s="497"/>
      <c r="G239" s="31"/>
      <c r="H239" s="138">
        <v>500</v>
      </c>
      <c r="I239" s="266">
        <v>180</v>
      </c>
      <c r="J239" s="167"/>
      <c r="K239" s="168">
        <f t="shared" si="101"/>
        <v>0</v>
      </c>
      <c r="L239" s="469"/>
      <c r="M239" s="470"/>
      <c r="N239" s="267"/>
      <c r="O239" s="37">
        <f t="shared" si="103"/>
        <v>500</v>
      </c>
      <c r="P239" s="38">
        <f t="shared" si="104"/>
        <v>0</v>
      </c>
      <c r="Q239" s="39" t="e">
        <f t="shared" si="105"/>
        <v>#DIV/0!</v>
      </c>
      <c r="R239" s="192"/>
      <c r="S239" s="41">
        <f>G261</f>
        <v>0</v>
      </c>
      <c r="T239" s="42">
        <f t="shared" si="106"/>
        <v>0</v>
      </c>
      <c r="U239" s="43">
        <f t="shared" si="107"/>
        <v>180</v>
      </c>
      <c r="V239" s="41">
        <f>G262</f>
        <v>0.15</v>
      </c>
      <c r="W239" s="42">
        <f t="shared" si="108"/>
        <v>27</v>
      </c>
      <c r="X239" s="42">
        <f t="shared" si="109"/>
        <v>207</v>
      </c>
      <c r="Y239" s="192"/>
      <c r="Z239" s="48">
        <f>L260</f>
        <v>0</v>
      </c>
      <c r="AA239" s="42">
        <f t="shared" si="110"/>
        <v>0</v>
      </c>
      <c r="AB239" s="42" t="e">
        <f t="shared" si="102"/>
        <v>#DIV/0!</v>
      </c>
      <c r="AC239" s="21"/>
      <c r="AG239" s="4"/>
    </row>
    <row r="240" spans="1:33" s="14" customFormat="1" ht="21" customHeight="1" x14ac:dyDescent="0.25">
      <c r="A240" s="321" t="s">
        <v>290</v>
      </c>
      <c r="B240" s="495" t="s">
        <v>329</v>
      </c>
      <c r="C240" s="496"/>
      <c r="D240" s="496"/>
      <c r="E240" s="496"/>
      <c r="F240" s="497"/>
      <c r="G240" s="31"/>
      <c r="H240" s="138">
        <v>500</v>
      </c>
      <c r="I240" s="266">
        <v>90</v>
      </c>
      <c r="J240" s="167"/>
      <c r="K240" s="168">
        <f t="shared" si="101"/>
        <v>0</v>
      </c>
      <c r="L240" s="469"/>
      <c r="M240" s="470"/>
      <c r="N240" s="267"/>
      <c r="O240" s="37">
        <f t="shared" si="103"/>
        <v>500</v>
      </c>
      <c r="P240" s="38">
        <f t="shared" si="104"/>
        <v>0</v>
      </c>
      <c r="Q240" s="39" t="e">
        <f t="shared" si="105"/>
        <v>#DIV/0!</v>
      </c>
      <c r="R240" s="192"/>
      <c r="S240" s="41">
        <f>G261</f>
        <v>0</v>
      </c>
      <c r="T240" s="42">
        <f t="shared" si="106"/>
        <v>0</v>
      </c>
      <c r="U240" s="43">
        <f t="shared" si="107"/>
        <v>90</v>
      </c>
      <c r="V240" s="41">
        <f>G262</f>
        <v>0.15</v>
      </c>
      <c r="W240" s="42">
        <f t="shared" si="108"/>
        <v>13.5</v>
      </c>
      <c r="X240" s="42">
        <f t="shared" si="109"/>
        <v>103.5</v>
      </c>
      <c r="Y240" s="192"/>
      <c r="Z240" s="48">
        <f>L260</f>
        <v>0</v>
      </c>
      <c r="AA240" s="42">
        <f t="shared" si="110"/>
        <v>0</v>
      </c>
      <c r="AB240" s="42" t="e">
        <f t="shared" si="102"/>
        <v>#DIV/0!</v>
      </c>
      <c r="AC240" s="21"/>
      <c r="AG240" s="4"/>
    </row>
    <row r="241" spans="1:33" s="192" customFormat="1" ht="21" customHeight="1" x14ac:dyDescent="0.25">
      <c r="A241" s="321" t="s">
        <v>290</v>
      </c>
      <c r="B241" s="495" t="s">
        <v>330</v>
      </c>
      <c r="C241" s="496"/>
      <c r="D241" s="496"/>
      <c r="E241" s="496"/>
      <c r="F241" s="497"/>
      <c r="G241" s="31"/>
      <c r="H241" s="138">
        <v>1000</v>
      </c>
      <c r="I241" s="166">
        <v>60</v>
      </c>
      <c r="J241" s="167"/>
      <c r="K241" s="168">
        <f>J241*I241</f>
        <v>0</v>
      </c>
      <c r="L241" s="469"/>
      <c r="M241" s="470"/>
      <c r="N241" s="267"/>
      <c r="O241" s="37">
        <f t="shared" si="103"/>
        <v>1000</v>
      </c>
      <c r="P241" s="38">
        <f t="shared" si="104"/>
        <v>0</v>
      </c>
      <c r="Q241" s="39" t="e">
        <f t="shared" si="105"/>
        <v>#DIV/0!</v>
      </c>
      <c r="S241" s="41">
        <f>G261</f>
        <v>0</v>
      </c>
      <c r="T241" s="42">
        <f t="shared" si="106"/>
        <v>0</v>
      </c>
      <c r="U241" s="43">
        <f t="shared" si="107"/>
        <v>60</v>
      </c>
      <c r="V241" s="41">
        <f>G262</f>
        <v>0.15</v>
      </c>
      <c r="W241" s="42">
        <f t="shared" si="108"/>
        <v>9</v>
      </c>
      <c r="X241" s="42">
        <f t="shared" si="109"/>
        <v>69</v>
      </c>
      <c r="Z241" s="48">
        <f>L260</f>
        <v>0</v>
      </c>
      <c r="AA241" s="42">
        <f t="shared" si="110"/>
        <v>0</v>
      </c>
      <c r="AB241" s="42" t="e">
        <f t="shared" si="102"/>
        <v>#DIV/0!</v>
      </c>
      <c r="AC241" s="21"/>
      <c r="AG241" s="4"/>
    </row>
    <row r="242" spans="1:33" s="325" customFormat="1" ht="21" customHeight="1" x14ac:dyDescent="0.25">
      <c r="A242" s="327" t="s">
        <v>290</v>
      </c>
      <c r="B242" s="498" t="s">
        <v>305</v>
      </c>
      <c r="C242" s="499"/>
      <c r="D242" s="499"/>
      <c r="E242" s="499"/>
      <c r="F242" s="500"/>
      <c r="G242" s="279" t="s">
        <v>276</v>
      </c>
      <c r="H242" s="328">
        <v>200</v>
      </c>
      <c r="I242" s="329">
        <v>120</v>
      </c>
      <c r="J242" s="167"/>
      <c r="K242" s="330">
        <f>J242*I242</f>
        <v>0</v>
      </c>
      <c r="L242" s="501"/>
      <c r="M242" s="502"/>
      <c r="N242" s="324"/>
      <c r="O242" s="97">
        <f t="shared" si="103"/>
        <v>200</v>
      </c>
      <c r="P242" s="98">
        <f t="shared" si="104"/>
        <v>0</v>
      </c>
      <c r="Q242" s="99" t="e">
        <f t="shared" si="105"/>
        <v>#DIV/0!</v>
      </c>
      <c r="S242" s="101"/>
      <c r="T242" s="102">
        <f t="shared" si="106"/>
        <v>0</v>
      </c>
      <c r="U242" s="103">
        <f t="shared" si="107"/>
        <v>120</v>
      </c>
      <c r="V242" s="104">
        <f>G262</f>
        <v>0.15</v>
      </c>
      <c r="W242" s="102">
        <f t="shared" si="108"/>
        <v>18</v>
      </c>
      <c r="X242" s="102">
        <f t="shared" si="109"/>
        <v>138</v>
      </c>
      <c r="Z242" s="105">
        <f>L260</f>
        <v>0</v>
      </c>
      <c r="AA242" s="102">
        <f t="shared" si="110"/>
        <v>0</v>
      </c>
      <c r="AB242" s="102" t="e">
        <f>AA242/Z242</f>
        <v>#DIV/0!</v>
      </c>
      <c r="AC242" s="106"/>
      <c r="AG242" s="107"/>
    </row>
    <row r="243" spans="1:33" s="192" customFormat="1" ht="21" customHeight="1" x14ac:dyDescent="0.25">
      <c r="A243" s="331" t="s">
        <v>306</v>
      </c>
      <c r="B243" s="332"/>
      <c r="C243" s="332"/>
      <c r="D243" s="332"/>
      <c r="E243" s="332"/>
      <c r="F243" s="332"/>
      <c r="G243" s="333"/>
      <c r="H243" s="332"/>
      <c r="I243" s="333"/>
      <c r="J243" s="334"/>
      <c r="K243" s="333"/>
      <c r="L243" s="332"/>
      <c r="M243" s="335"/>
      <c r="N243" s="335"/>
      <c r="O243" s="336"/>
      <c r="P243" s="336"/>
      <c r="Q243" s="336"/>
      <c r="R243" s="336"/>
      <c r="S243" s="336"/>
      <c r="T243" s="336"/>
      <c r="U243" s="336"/>
      <c r="V243" s="336"/>
      <c r="W243" s="336"/>
      <c r="X243" s="336"/>
      <c r="Y243" s="336"/>
      <c r="Z243" s="336"/>
      <c r="AA243" s="336"/>
      <c r="AB243" s="336"/>
      <c r="AC243" s="21"/>
      <c r="AG243" s="4"/>
    </row>
    <row r="244" spans="1:33" s="192" customFormat="1" ht="21" customHeight="1" x14ac:dyDescent="0.25">
      <c r="A244" s="337" t="s">
        <v>307</v>
      </c>
      <c r="B244" s="338"/>
      <c r="C244" s="338"/>
      <c r="D244" s="338"/>
      <c r="E244" s="338"/>
      <c r="F244" s="338"/>
      <c r="G244" s="339"/>
      <c r="H244" s="338"/>
      <c r="I244" s="339"/>
      <c r="J244" s="340"/>
      <c r="K244" s="339"/>
      <c r="L244" s="338"/>
      <c r="M244" s="341"/>
      <c r="N244" s="341"/>
      <c r="O244" s="342"/>
      <c r="P244" s="342"/>
      <c r="Q244" s="342"/>
      <c r="R244" s="342"/>
      <c r="S244" s="342"/>
      <c r="T244" s="342"/>
      <c r="U244" s="342"/>
      <c r="V244" s="342"/>
      <c r="W244" s="342"/>
      <c r="X244" s="342"/>
      <c r="Y244" s="342"/>
      <c r="Z244" s="342"/>
      <c r="AA244" s="342"/>
      <c r="AB244" s="342"/>
      <c r="AC244" s="21"/>
      <c r="AG244" s="4"/>
    </row>
    <row r="245" spans="1:33" s="192" customFormat="1" ht="21" customHeight="1" x14ac:dyDescent="0.25">
      <c r="A245" s="343" t="s">
        <v>290</v>
      </c>
      <c r="B245" s="503" t="s">
        <v>308</v>
      </c>
      <c r="C245" s="504"/>
      <c r="D245" s="504"/>
      <c r="E245" s="504"/>
      <c r="F245" s="505"/>
      <c r="G245" s="308"/>
      <c r="H245" s="199">
        <v>200</v>
      </c>
      <c r="I245" s="166">
        <v>35</v>
      </c>
      <c r="J245" s="344"/>
      <c r="K245" s="345">
        <f>J245*I245</f>
        <v>0</v>
      </c>
      <c r="L245" s="506"/>
      <c r="M245" s="507"/>
      <c r="N245" s="267"/>
      <c r="O245" s="37">
        <f>H245</f>
        <v>200</v>
      </c>
      <c r="P245" s="38">
        <f t="shared" si="104"/>
        <v>0</v>
      </c>
      <c r="Q245" s="39" t="e">
        <f t="shared" si="105"/>
        <v>#DIV/0!</v>
      </c>
      <c r="S245" s="41">
        <f>G261</f>
        <v>0</v>
      </c>
      <c r="T245" s="42">
        <f t="shared" si="106"/>
        <v>0</v>
      </c>
      <c r="U245" s="43">
        <f t="shared" si="107"/>
        <v>35</v>
      </c>
      <c r="V245" s="41">
        <f>G262</f>
        <v>0.15</v>
      </c>
      <c r="W245" s="42">
        <f t="shared" si="108"/>
        <v>5.25</v>
      </c>
      <c r="X245" s="42">
        <f t="shared" si="109"/>
        <v>40.25</v>
      </c>
      <c r="Z245" s="48">
        <f>L260</f>
        <v>0</v>
      </c>
      <c r="AA245" s="42">
        <f t="shared" si="110"/>
        <v>0</v>
      </c>
      <c r="AB245" s="42" t="e">
        <f>AA245/Z245</f>
        <v>#DIV/0!</v>
      </c>
      <c r="AC245" s="21"/>
      <c r="AG245" s="4"/>
    </row>
    <row r="246" spans="1:33" s="192" customFormat="1" ht="21" customHeight="1" x14ac:dyDescent="0.25">
      <c r="A246" s="321" t="s">
        <v>290</v>
      </c>
      <c r="B246" s="495" t="s">
        <v>309</v>
      </c>
      <c r="C246" s="496"/>
      <c r="D246" s="496"/>
      <c r="E246" s="496"/>
      <c r="F246" s="497"/>
      <c r="G246" s="31"/>
      <c r="H246" s="138">
        <v>10</v>
      </c>
      <c r="I246" s="266">
        <v>15</v>
      </c>
      <c r="J246" s="344"/>
      <c r="K246" s="168">
        <f>J246*I246</f>
        <v>0</v>
      </c>
      <c r="L246" s="469"/>
      <c r="M246" s="470"/>
      <c r="N246" s="267"/>
      <c r="O246" s="37">
        <f>H246</f>
        <v>10</v>
      </c>
      <c r="P246" s="38">
        <f t="shared" si="104"/>
        <v>0</v>
      </c>
      <c r="Q246" s="39" t="e">
        <f t="shared" si="105"/>
        <v>#DIV/0!</v>
      </c>
      <c r="S246" s="41">
        <f>G261</f>
        <v>0</v>
      </c>
      <c r="T246" s="42">
        <f t="shared" si="106"/>
        <v>0</v>
      </c>
      <c r="U246" s="43">
        <f t="shared" si="107"/>
        <v>15</v>
      </c>
      <c r="V246" s="41">
        <f>G262</f>
        <v>0.15</v>
      </c>
      <c r="W246" s="42">
        <f t="shared" si="108"/>
        <v>2.25</v>
      </c>
      <c r="X246" s="42">
        <f t="shared" si="109"/>
        <v>17.25</v>
      </c>
      <c r="Z246" s="48">
        <f>L260</f>
        <v>0</v>
      </c>
      <c r="AA246" s="42">
        <f t="shared" si="110"/>
        <v>0</v>
      </c>
      <c r="AB246" s="42" t="e">
        <f>AA246/Z246</f>
        <v>#DIV/0!</v>
      </c>
      <c r="AC246" s="21"/>
      <c r="AG246" s="4"/>
    </row>
    <row r="247" spans="1:33" s="192" customFormat="1" ht="21" customHeight="1" x14ac:dyDescent="0.25">
      <c r="A247" s="321" t="s">
        <v>290</v>
      </c>
      <c r="B247" s="495" t="s">
        <v>310</v>
      </c>
      <c r="C247" s="496"/>
      <c r="D247" s="496"/>
      <c r="E247" s="496"/>
      <c r="F247" s="497"/>
      <c r="G247" s="31"/>
      <c r="H247" s="165" t="s">
        <v>311</v>
      </c>
      <c r="I247" s="166">
        <v>15</v>
      </c>
      <c r="J247" s="344"/>
      <c r="K247" s="168">
        <f>J247*I247</f>
        <v>0</v>
      </c>
      <c r="L247" s="469"/>
      <c r="M247" s="470"/>
      <c r="N247" s="169"/>
      <c r="O247" s="183" t="str">
        <f>H247</f>
        <v>15</v>
      </c>
      <c r="P247" s="313">
        <f>O247*J247/1000</f>
        <v>0</v>
      </c>
      <c r="Q247" s="39" t="e">
        <f>P247/Z247</f>
        <v>#DIV/0!</v>
      </c>
      <c r="R247" s="158"/>
      <c r="S247" s="41">
        <f>G261</f>
        <v>0</v>
      </c>
      <c r="T247" s="42">
        <f t="shared" si="106"/>
        <v>0</v>
      </c>
      <c r="U247" s="43">
        <f t="shared" si="107"/>
        <v>15</v>
      </c>
      <c r="V247" s="41">
        <f>G262</f>
        <v>0.15</v>
      </c>
      <c r="W247" s="42">
        <f t="shared" si="108"/>
        <v>2.25</v>
      </c>
      <c r="X247" s="42">
        <f t="shared" si="109"/>
        <v>17.25</v>
      </c>
      <c r="Y247" s="158"/>
      <c r="Z247" s="44">
        <f>L260</f>
        <v>0</v>
      </c>
      <c r="AA247" s="42">
        <f>X247*J247</f>
        <v>0</v>
      </c>
      <c r="AB247" s="42" t="e">
        <f>AA247/Z247</f>
        <v>#DIV/0!</v>
      </c>
      <c r="AC247" s="21"/>
      <c r="AG247" s="4"/>
    </row>
    <row r="248" spans="1:33" s="192" customFormat="1" ht="21" customHeight="1" x14ac:dyDescent="0.25">
      <c r="A248" s="321" t="s">
        <v>290</v>
      </c>
      <c r="B248" s="495" t="s">
        <v>312</v>
      </c>
      <c r="C248" s="496"/>
      <c r="D248" s="496"/>
      <c r="E248" s="496"/>
      <c r="F248" s="497"/>
      <c r="G248" s="31"/>
      <c r="H248" s="165" t="s">
        <v>313</v>
      </c>
      <c r="I248" s="166">
        <v>25</v>
      </c>
      <c r="J248" s="344"/>
      <c r="K248" s="168">
        <f>J248*I248</f>
        <v>0</v>
      </c>
      <c r="L248" s="469"/>
      <c r="M248" s="470"/>
      <c r="N248" s="169"/>
      <c r="O248" s="183" t="str">
        <f>H248</f>
        <v>100</v>
      </c>
      <c r="P248" s="313">
        <f>O248*J248/1000</f>
        <v>0</v>
      </c>
      <c r="Q248" s="39" t="e">
        <f>P248/Z248</f>
        <v>#DIV/0!</v>
      </c>
      <c r="R248" s="158"/>
      <c r="S248" s="41">
        <f>G261</f>
        <v>0</v>
      </c>
      <c r="T248" s="42">
        <f t="shared" si="106"/>
        <v>0</v>
      </c>
      <c r="U248" s="43">
        <f t="shared" si="107"/>
        <v>25</v>
      </c>
      <c r="V248" s="41">
        <f>G262</f>
        <v>0.15</v>
      </c>
      <c r="W248" s="42">
        <f t="shared" si="108"/>
        <v>3.75</v>
      </c>
      <c r="X248" s="42">
        <f t="shared" si="109"/>
        <v>28.75</v>
      </c>
      <c r="Y248" s="158"/>
      <c r="Z248" s="44">
        <f>L260</f>
        <v>0</v>
      </c>
      <c r="AA248" s="42">
        <f>X248*J248</f>
        <v>0</v>
      </c>
      <c r="AB248" s="42" t="e">
        <f>AA248/Z248</f>
        <v>#DIV/0!</v>
      </c>
      <c r="AC248" s="21"/>
      <c r="AG248" s="4"/>
    </row>
    <row r="249" spans="1:33" s="192" customFormat="1" ht="21" customHeight="1" x14ac:dyDescent="0.25">
      <c r="A249" s="321" t="s">
        <v>290</v>
      </c>
      <c r="B249" s="495" t="s">
        <v>314</v>
      </c>
      <c r="C249" s="496"/>
      <c r="D249" s="496"/>
      <c r="E249" s="496"/>
      <c r="F249" s="497"/>
      <c r="G249" s="31"/>
      <c r="H249" s="165" t="s">
        <v>153</v>
      </c>
      <c r="I249" s="166">
        <v>50</v>
      </c>
      <c r="J249" s="344"/>
      <c r="K249" s="168">
        <f>J249*I249</f>
        <v>0</v>
      </c>
      <c r="L249" s="469"/>
      <c r="M249" s="470"/>
      <c r="N249" s="169"/>
      <c r="O249" s="183" t="str">
        <f>H249</f>
        <v>50</v>
      </c>
      <c r="P249" s="313">
        <f>O249*J249/1000</f>
        <v>0</v>
      </c>
      <c r="Q249" s="39" t="e">
        <f>P249/Z249</f>
        <v>#DIV/0!</v>
      </c>
      <c r="R249" s="158"/>
      <c r="S249" s="41">
        <f>G261</f>
        <v>0</v>
      </c>
      <c r="T249" s="42">
        <f t="shared" si="106"/>
        <v>0</v>
      </c>
      <c r="U249" s="43">
        <f t="shared" si="107"/>
        <v>50</v>
      </c>
      <c r="V249" s="41">
        <f>G262</f>
        <v>0.15</v>
      </c>
      <c r="W249" s="42">
        <f t="shared" si="108"/>
        <v>7.5</v>
      </c>
      <c r="X249" s="42">
        <f t="shared" si="109"/>
        <v>57.5</v>
      </c>
      <c r="Y249" s="158"/>
      <c r="Z249" s="44">
        <f>L260</f>
        <v>0</v>
      </c>
      <c r="AA249" s="42">
        <f>X249*J249</f>
        <v>0</v>
      </c>
      <c r="AB249" s="42" t="e">
        <f>AA249/Z249</f>
        <v>#DIV/0!</v>
      </c>
      <c r="AC249" s="21"/>
      <c r="AG249" s="4"/>
    </row>
    <row r="250" spans="1:33" s="192" customFormat="1" ht="27.75" customHeight="1" x14ac:dyDescent="0.25">
      <c r="A250" s="257"/>
      <c r="B250" s="258"/>
      <c r="C250" s="258"/>
      <c r="D250" s="258"/>
      <c r="E250" s="258"/>
      <c r="F250" s="258"/>
      <c r="G250" s="269"/>
      <c r="H250" s="63"/>
      <c r="I250" s="270"/>
      <c r="J250" s="259"/>
      <c r="K250" s="260"/>
      <c r="L250" s="491"/>
      <c r="M250" s="492"/>
      <c r="N250" s="491"/>
      <c r="O250" s="492"/>
      <c r="P250" s="22">
        <f>SUM(P251:P257)</f>
        <v>0</v>
      </c>
      <c r="Q250" s="272" t="e">
        <f>SUM(Q251:Q257)</f>
        <v>#DIV/0!</v>
      </c>
      <c r="R250" s="14"/>
      <c r="S250" s="24"/>
      <c r="T250" s="25"/>
      <c r="U250" s="26"/>
      <c r="V250" s="27"/>
      <c r="W250" s="25"/>
      <c r="X250" s="28"/>
      <c r="Y250" s="14"/>
      <c r="Z250" s="29"/>
      <c r="AA250" s="25">
        <f>SUM(AA251:AA257)</f>
        <v>0</v>
      </c>
      <c r="AB250" s="28" t="e">
        <f>SUM(AB251:AB257)</f>
        <v>#DIV/0!</v>
      </c>
      <c r="AC250" s="21"/>
      <c r="AG250" s="4"/>
    </row>
    <row r="251" spans="1:33" s="192" customFormat="1" ht="19.5" customHeight="1" x14ac:dyDescent="0.25">
      <c r="A251" s="346" t="s">
        <v>315</v>
      </c>
      <c r="B251" s="347"/>
      <c r="C251" s="347"/>
      <c r="D251" s="347"/>
      <c r="E251" s="347"/>
      <c r="F251" s="347"/>
      <c r="G251" s="348"/>
      <c r="H251" s="349"/>
      <c r="I251" s="350"/>
      <c r="J251" s="351"/>
      <c r="K251" s="352"/>
      <c r="L251" s="493"/>
      <c r="M251" s="494"/>
      <c r="N251" s="493"/>
      <c r="O251" s="494"/>
      <c r="P251" s="350"/>
      <c r="Q251" s="353"/>
      <c r="S251" s="354"/>
      <c r="T251" s="350"/>
      <c r="U251" s="355"/>
      <c r="V251" s="356"/>
      <c r="W251" s="350"/>
      <c r="X251" s="357"/>
      <c r="Z251" s="358"/>
      <c r="AA251" s="350"/>
      <c r="AB251" s="357"/>
      <c r="AC251" s="21"/>
      <c r="AG251" s="4"/>
    </row>
    <row r="252" spans="1:33" s="325" customFormat="1" ht="59.25" customHeight="1" x14ac:dyDescent="0.25">
      <c r="A252" s="322" t="s">
        <v>290</v>
      </c>
      <c r="B252" s="484" t="s">
        <v>316</v>
      </c>
      <c r="C252" s="485"/>
      <c r="D252" s="485"/>
      <c r="E252" s="485"/>
      <c r="F252" s="486"/>
      <c r="G252" s="279" t="s">
        <v>276</v>
      </c>
      <c r="H252" s="280"/>
      <c r="I252" s="281">
        <v>6000</v>
      </c>
      <c r="J252" s="282"/>
      <c r="K252" s="208">
        <f t="shared" ref="K252:K257" si="111">I252*J252</f>
        <v>0</v>
      </c>
      <c r="L252" s="489"/>
      <c r="M252" s="490"/>
      <c r="N252" s="324"/>
      <c r="O252" s="97">
        <f t="shared" ref="O252:O257" si="112">H252</f>
        <v>0</v>
      </c>
      <c r="P252" s="98">
        <f t="shared" ref="P252:P257" si="113">O252*J252/1000</f>
        <v>0</v>
      </c>
      <c r="Q252" s="99" t="e">
        <f t="shared" ref="Q252:Q257" si="114">O252*J252/Z252/1000</f>
        <v>#DIV/0!</v>
      </c>
      <c r="S252" s="101"/>
      <c r="T252" s="102">
        <f t="shared" ref="T252:T257" si="115">I252*S252</f>
        <v>0</v>
      </c>
      <c r="U252" s="103">
        <f t="shared" ref="U252:U257" si="116">I252-T252</f>
        <v>6000</v>
      </c>
      <c r="V252" s="104">
        <f>G262</f>
        <v>0.15</v>
      </c>
      <c r="W252" s="102">
        <f t="shared" ref="W252:W257" si="117">U252*V252</f>
        <v>900</v>
      </c>
      <c r="X252" s="102">
        <f t="shared" ref="X252:X257" si="118">U252+W252</f>
        <v>6900</v>
      </c>
      <c r="Z252" s="105">
        <f>L260</f>
        <v>0</v>
      </c>
      <c r="AA252" s="102">
        <f t="shared" ref="AA252:AA257" si="119">X252*J252</f>
        <v>0</v>
      </c>
      <c r="AB252" s="359" t="e">
        <f t="shared" ref="AB252:AB257" si="120">AA252/Z252</f>
        <v>#DIV/0!</v>
      </c>
      <c r="AC252" s="106"/>
      <c r="AG252" s="107"/>
    </row>
    <row r="253" spans="1:33" s="325" customFormat="1" ht="25.5" customHeight="1" x14ac:dyDescent="0.25">
      <c r="A253" s="322"/>
      <c r="B253" s="484"/>
      <c r="C253" s="485"/>
      <c r="D253" s="485"/>
      <c r="E253" s="485"/>
      <c r="F253" s="486"/>
      <c r="G253" s="279" t="s">
        <v>276</v>
      </c>
      <c r="H253" s="280"/>
      <c r="I253" s="281"/>
      <c r="J253" s="282"/>
      <c r="K253" s="208">
        <f t="shared" si="111"/>
        <v>0</v>
      </c>
      <c r="L253" s="487"/>
      <c r="M253" s="488"/>
      <c r="N253" s="324"/>
      <c r="O253" s="97">
        <f t="shared" si="112"/>
        <v>0</v>
      </c>
      <c r="P253" s="98">
        <f t="shared" si="113"/>
        <v>0</v>
      </c>
      <c r="Q253" s="99" t="e">
        <f t="shared" si="114"/>
        <v>#DIV/0!</v>
      </c>
      <c r="S253" s="101"/>
      <c r="T253" s="102">
        <f t="shared" si="115"/>
        <v>0</v>
      </c>
      <c r="U253" s="103">
        <f t="shared" si="116"/>
        <v>0</v>
      </c>
      <c r="V253" s="104">
        <f>G262</f>
        <v>0.15</v>
      </c>
      <c r="W253" s="102">
        <f t="shared" si="117"/>
        <v>0</v>
      </c>
      <c r="X253" s="102">
        <f t="shared" si="118"/>
        <v>0</v>
      </c>
      <c r="Z253" s="105">
        <f>L260</f>
        <v>0</v>
      </c>
      <c r="AA253" s="102">
        <f t="shared" si="119"/>
        <v>0</v>
      </c>
      <c r="AB253" s="359" t="e">
        <f t="shared" si="120"/>
        <v>#DIV/0!</v>
      </c>
      <c r="AC253" s="106"/>
      <c r="AG253" s="107"/>
    </row>
    <row r="254" spans="1:33" s="325" customFormat="1" ht="25.5" customHeight="1" x14ac:dyDescent="0.25">
      <c r="A254" s="322"/>
      <c r="B254" s="484"/>
      <c r="C254" s="485"/>
      <c r="D254" s="485"/>
      <c r="E254" s="485"/>
      <c r="F254" s="486"/>
      <c r="G254" s="279" t="s">
        <v>276</v>
      </c>
      <c r="H254" s="280"/>
      <c r="I254" s="281"/>
      <c r="J254" s="282"/>
      <c r="K254" s="208">
        <f t="shared" si="111"/>
        <v>0</v>
      </c>
      <c r="L254" s="489"/>
      <c r="M254" s="490"/>
      <c r="N254" s="324"/>
      <c r="O254" s="97">
        <f t="shared" si="112"/>
        <v>0</v>
      </c>
      <c r="P254" s="98">
        <f t="shared" si="113"/>
        <v>0</v>
      </c>
      <c r="Q254" s="99" t="e">
        <f t="shared" si="114"/>
        <v>#DIV/0!</v>
      </c>
      <c r="S254" s="101"/>
      <c r="T254" s="102">
        <f t="shared" si="115"/>
        <v>0</v>
      </c>
      <c r="U254" s="103">
        <f t="shared" si="116"/>
        <v>0</v>
      </c>
      <c r="V254" s="104">
        <f>G262</f>
        <v>0.15</v>
      </c>
      <c r="W254" s="102">
        <f t="shared" si="117"/>
        <v>0</v>
      </c>
      <c r="X254" s="102">
        <f t="shared" si="118"/>
        <v>0</v>
      </c>
      <c r="Z254" s="105">
        <f>L260</f>
        <v>0</v>
      </c>
      <c r="AA254" s="102">
        <f t="shared" si="119"/>
        <v>0</v>
      </c>
      <c r="AB254" s="359" t="e">
        <f t="shared" si="120"/>
        <v>#DIV/0!</v>
      </c>
      <c r="AC254" s="106"/>
      <c r="AG254" s="107"/>
    </row>
    <row r="255" spans="1:33" s="360" customFormat="1" ht="19.5" customHeight="1" x14ac:dyDescent="0.25">
      <c r="A255" s="321"/>
      <c r="B255" s="466"/>
      <c r="C255" s="467"/>
      <c r="D255" s="467"/>
      <c r="E255" s="467"/>
      <c r="F255" s="468"/>
      <c r="G255" s="31"/>
      <c r="H255" s="165"/>
      <c r="I255" s="266"/>
      <c r="J255" s="282"/>
      <c r="K255" s="168">
        <f t="shared" si="111"/>
        <v>0</v>
      </c>
      <c r="L255" s="469"/>
      <c r="M255" s="470"/>
      <c r="N255" s="267"/>
      <c r="O255" s="37">
        <f t="shared" si="112"/>
        <v>0</v>
      </c>
      <c r="P255" s="38">
        <f t="shared" si="113"/>
        <v>0</v>
      </c>
      <c r="Q255" s="39" t="e">
        <f t="shared" si="114"/>
        <v>#DIV/0!</v>
      </c>
      <c r="R255" s="192"/>
      <c r="S255" s="41">
        <f>G261</f>
        <v>0</v>
      </c>
      <c r="T255" s="42">
        <f t="shared" si="115"/>
        <v>0</v>
      </c>
      <c r="U255" s="43">
        <f t="shared" si="116"/>
        <v>0</v>
      </c>
      <c r="V255" s="41">
        <f>G262</f>
        <v>0.15</v>
      </c>
      <c r="W255" s="42">
        <f t="shared" si="117"/>
        <v>0</v>
      </c>
      <c r="X255" s="42">
        <f t="shared" si="118"/>
        <v>0</v>
      </c>
      <c r="Y255" s="192"/>
      <c r="Z255" s="48">
        <f>L260</f>
        <v>0</v>
      </c>
      <c r="AA255" s="42">
        <f t="shared" si="119"/>
        <v>0</v>
      </c>
      <c r="AB255" s="51" t="e">
        <f t="shared" si="120"/>
        <v>#DIV/0!</v>
      </c>
      <c r="AG255" s="361"/>
    </row>
    <row r="256" spans="1:33" s="360" customFormat="1" ht="19.5" customHeight="1" x14ac:dyDescent="0.25">
      <c r="A256" s="321"/>
      <c r="B256" s="466"/>
      <c r="C256" s="467"/>
      <c r="D256" s="467"/>
      <c r="E256" s="467"/>
      <c r="F256" s="468"/>
      <c r="G256" s="31"/>
      <c r="H256" s="165"/>
      <c r="I256" s="266"/>
      <c r="J256" s="282"/>
      <c r="K256" s="168">
        <f t="shared" si="111"/>
        <v>0</v>
      </c>
      <c r="L256" s="469"/>
      <c r="M256" s="470"/>
      <c r="N256" s="267"/>
      <c r="O256" s="37">
        <f t="shared" si="112"/>
        <v>0</v>
      </c>
      <c r="P256" s="38">
        <f t="shared" si="113"/>
        <v>0</v>
      </c>
      <c r="Q256" s="39" t="e">
        <f t="shared" si="114"/>
        <v>#DIV/0!</v>
      </c>
      <c r="R256" s="192"/>
      <c r="S256" s="41">
        <f>G261</f>
        <v>0</v>
      </c>
      <c r="T256" s="42">
        <f t="shared" si="115"/>
        <v>0</v>
      </c>
      <c r="U256" s="43">
        <f t="shared" si="116"/>
        <v>0</v>
      </c>
      <c r="V256" s="41">
        <f>G262</f>
        <v>0.15</v>
      </c>
      <c r="W256" s="42">
        <f t="shared" si="117"/>
        <v>0</v>
      </c>
      <c r="X256" s="42">
        <f t="shared" si="118"/>
        <v>0</v>
      </c>
      <c r="Y256" s="192"/>
      <c r="Z256" s="48">
        <f>L260</f>
        <v>0</v>
      </c>
      <c r="AA256" s="42">
        <f t="shared" si="119"/>
        <v>0</v>
      </c>
      <c r="AB256" s="51" t="e">
        <f t="shared" si="120"/>
        <v>#DIV/0!</v>
      </c>
      <c r="AG256" s="361"/>
    </row>
    <row r="257" spans="1:33" s="192" customFormat="1" ht="19.5" customHeight="1" x14ac:dyDescent="0.25">
      <c r="A257" s="321"/>
      <c r="B257" s="466"/>
      <c r="C257" s="467"/>
      <c r="D257" s="467"/>
      <c r="E257" s="467"/>
      <c r="F257" s="468"/>
      <c r="G257" s="31"/>
      <c r="H257" s="165"/>
      <c r="I257" s="266"/>
      <c r="J257" s="282"/>
      <c r="K257" s="168">
        <f t="shared" si="111"/>
        <v>0</v>
      </c>
      <c r="L257" s="469"/>
      <c r="M257" s="470"/>
      <c r="N257" s="267"/>
      <c r="O257" s="37">
        <f t="shared" si="112"/>
        <v>0</v>
      </c>
      <c r="P257" s="38">
        <f t="shared" si="113"/>
        <v>0</v>
      </c>
      <c r="Q257" s="39" t="e">
        <f t="shared" si="114"/>
        <v>#DIV/0!</v>
      </c>
      <c r="S257" s="41">
        <f>G261</f>
        <v>0</v>
      </c>
      <c r="T257" s="42">
        <f t="shared" si="115"/>
        <v>0</v>
      </c>
      <c r="U257" s="43">
        <f t="shared" si="116"/>
        <v>0</v>
      </c>
      <c r="V257" s="41">
        <f>G262</f>
        <v>0.15</v>
      </c>
      <c r="W257" s="42">
        <f t="shared" si="117"/>
        <v>0</v>
      </c>
      <c r="X257" s="42">
        <f t="shared" si="118"/>
        <v>0</v>
      </c>
      <c r="Z257" s="48">
        <f>L260</f>
        <v>0</v>
      </c>
      <c r="AA257" s="42">
        <f t="shared" si="119"/>
        <v>0</v>
      </c>
      <c r="AB257" s="51" t="e">
        <f t="shared" si="120"/>
        <v>#DIV/0!</v>
      </c>
      <c r="AC257" s="21"/>
      <c r="AG257" s="4"/>
    </row>
    <row r="258" spans="1:33" s="192" customFormat="1" ht="27.75" customHeight="1" x14ac:dyDescent="0.25">
      <c r="A258" s="362"/>
      <c r="B258" s="363"/>
      <c r="C258" s="363"/>
      <c r="D258" s="363"/>
      <c r="E258" s="363"/>
      <c r="F258" s="363"/>
      <c r="G258" s="364"/>
      <c r="H258" s="365"/>
      <c r="I258" s="366"/>
      <c r="J258" s="367"/>
      <c r="K258" s="368"/>
      <c r="L258" s="369"/>
      <c r="M258" s="369"/>
      <c r="N258" s="370"/>
      <c r="O258" s="371"/>
      <c r="P258" s="3"/>
      <c r="Q258" s="372"/>
      <c r="R258" s="3"/>
      <c r="S258" s="373"/>
      <c r="T258" s="374"/>
      <c r="U258" s="375"/>
      <c r="V258" s="373"/>
      <c r="W258" s="3"/>
      <c r="X258" s="3"/>
      <c r="Y258" s="3"/>
      <c r="Z258" s="376"/>
      <c r="AA258" s="3"/>
      <c r="AB258" s="3"/>
      <c r="AC258" s="21"/>
      <c r="AG258" s="4"/>
    </row>
    <row r="259" spans="1:33" s="192" customFormat="1" ht="27.75" hidden="1" customHeight="1" x14ac:dyDescent="0.25">
      <c r="A259" s="362"/>
      <c r="B259" s="471" t="s">
        <v>317</v>
      </c>
      <c r="C259" s="474" t="s">
        <v>318</v>
      </c>
      <c r="D259" s="475"/>
      <c r="E259" s="475"/>
      <c r="F259" s="476"/>
      <c r="G259" s="480" t="s">
        <v>319</v>
      </c>
      <c r="H259" s="481"/>
      <c r="I259" s="480" t="s">
        <v>320</v>
      </c>
      <c r="J259" s="481"/>
      <c r="K259" s="482">
        <f>SUM(G260,I260)</f>
        <v>0</v>
      </c>
      <c r="L259" s="480" t="s">
        <v>321</v>
      </c>
      <c r="M259" s="481"/>
      <c r="N259" s="370"/>
      <c r="O259" s="371"/>
      <c r="P259" s="3"/>
      <c r="Q259" s="372"/>
      <c r="R259" s="3"/>
      <c r="S259" s="373"/>
      <c r="T259" s="374"/>
      <c r="U259" s="375"/>
      <c r="V259" s="373"/>
      <c r="W259" s="3"/>
      <c r="X259" s="3"/>
      <c r="Y259" s="3"/>
      <c r="Z259" s="377"/>
      <c r="AA259" s="14"/>
      <c r="AB259" s="14"/>
      <c r="AG259" s="4"/>
    </row>
    <row r="260" spans="1:33" s="192" customFormat="1" ht="36.75" hidden="1" customHeight="1" x14ac:dyDescent="0.25">
      <c r="A260" s="362"/>
      <c r="B260" s="472"/>
      <c r="C260" s="477"/>
      <c r="D260" s="478"/>
      <c r="E260" s="478"/>
      <c r="F260" s="479"/>
      <c r="G260" s="444">
        <f>SUM(K6:K257)-K254-K253-K252-K242-K235-K218-K217-K216-K213-K204-K203-K192-K191-K187-K186-K185-K184-K182-K181-K180-K179-K178-K177-K176-K175-K174-K173-K172-K171-K170-K169-K168-K167-K162-K161-K53-K52-K51-K6</f>
        <v>0</v>
      </c>
      <c r="H260" s="445"/>
      <c r="I260" s="446">
        <f>SUM(K167:K187)-K183+K191+K192+K203+K204+K213+K216+K217+K218+K235+K242+K252+K253+K254+K162+K161+K53+K52+K51+K6</f>
        <v>0</v>
      </c>
      <c r="J260" s="445"/>
      <c r="K260" s="483"/>
      <c r="L260" s="447"/>
      <c r="M260" s="449" t="e">
        <f>I263/L260</f>
        <v>#DIV/0!</v>
      </c>
      <c r="N260" s="370"/>
      <c r="O260" s="371"/>
      <c r="P260" s="3"/>
      <c r="Q260" s="372"/>
      <c r="R260" s="3"/>
      <c r="S260" s="373"/>
      <c r="T260" s="374"/>
      <c r="U260" s="375"/>
      <c r="V260" s="373"/>
      <c r="W260" s="3"/>
      <c r="X260" s="3"/>
      <c r="Y260" s="3"/>
      <c r="Z260" s="377"/>
      <c r="AA260" s="14"/>
      <c r="AB260" s="14"/>
      <c r="AG260" s="4"/>
    </row>
    <row r="261" spans="1:33" s="192" customFormat="1" ht="27.75" hidden="1" customHeight="1" x14ac:dyDescent="0.25">
      <c r="A261" s="362"/>
      <c r="B261" s="472"/>
      <c r="C261" s="452" t="s">
        <v>322</v>
      </c>
      <c r="D261" s="453"/>
      <c r="E261" s="453"/>
      <c r="F261" s="454"/>
      <c r="G261" s="455"/>
      <c r="H261" s="456"/>
      <c r="I261" s="457">
        <f>G260*G261</f>
        <v>0</v>
      </c>
      <c r="J261" s="458"/>
      <c r="K261" s="458"/>
      <c r="L261" s="448"/>
      <c r="M261" s="450"/>
      <c r="N261" s="370"/>
      <c r="O261" s="371"/>
      <c r="P261" s="3"/>
      <c r="Q261" s="372"/>
      <c r="R261" s="3"/>
      <c r="S261" s="373"/>
      <c r="T261" s="374"/>
      <c r="U261" s="375"/>
      <c r="V261" s="373"/>
      <c r="W261" s="3"/>
      <c r="X261" s="3"/>
      <c r="Y261" s="3"/>
      <c r="Z261" s="377"/>
      <c r="AA261" s="14"/>
      <c r="AB261" s="14"/>
      <c r="AG261" s="4"/>
    </row>
    <row r="262" spans="1:33" s="14" customFormat="1" ht="27.75" hidden="1" customHeight="1" x14ac:dyDescent="0.25">
      <c r="A262" s="362"/>
      <c r="B262" s="472"/>
      <c r="C262" s="459" t="s">
        <v>323</v>
      </c>
      <c r="D262" s="460"/>
      <c r="E262" s="460"/>
      <c r="F262" s="461"/>
      <c r="G262" s="462">
        <v>0.15</v>
      </c>
      <c r="H262" s="463"/>
      <c r="I262" s="464">
        <f>K259*G262</f>
        <v>0</v>
      </c>
      <c r="J262" s="465"/>
      <c r="K262" s="465"/>
      <c r="L262" s="448"/>
      <c r="M262" s="450"/>
      <c r="N262" s="370"/>
      <c r="O262" s="371"/>
      <c r="P262" s="3"/>
      <c r="Q262" s="372"/>
      <c r="R262" s="3"/>
      <c r="S262" s="373"/>
      <c r="T262" s="374"/>
      <c r="U262" s="375"/>
      <c r="V262" s="373"/>
      <c r="W262" s="3"/>
      <c r="X262" s="3"/>
      <c r="Y262" s="3"/>
      <c r="Z262" s="377"/>
      <c r="AC262" s="21"/>
      <c r="AG262" s="4"/>
    </row>
    <row r="263" spans="1:33" s="192" customFormat="1" ht="33" hidden="1" customHeight="1" x14ac:dyDescent="0.25">
      <c r="A263" s="362"/>
      <c r="B263" s="473"/>
      <c r="C263" s="434" t="s">
        <v>324</v>
      </c>
      <c r="D263" s="435"/>
      <c r="E263" s="435"/>
      <c r="F263" s="436"/>
      <c r="G263" s="437">
        <f>K259*G262+K259</f>
        <v>0</v>
      </c>
      <c r="H263" s="438"/>
      <c r="I263" s="439">
        <f>K259-I261+I262</f>
        <v>0</v>
      </c>
      <c r="J263" s="440"/>
      <c r="K263" s="440"/>
      <c r="L263" s="378" t="s">
        <v>19</v>
      </c>
      <c r="M263" s="451"/>
      <c r="N263" s="370"/>
      <c r="O263" s="371"/>
      <c r="P263" s="3"/>
      <c r="Q263" s="372"/>
      <c r="R263" s="3"/>
      <c r="S263" s="373"/>
      <c r="T263" s="374"/>
      <c r="U263" s="375"/>
      <c r="V263" s="373"/>
      <c r="W263" s="3"/>
      <c r="X263" s="3"/>
      <c r="Y263" s="3"/>
      <c r="Z263" s="377"/>
      <c r="AA263" s="14"/>
      <c r="AB263" s="14"/>
      <c r="AC263" s="21"/>
      <c r="AG263" s="4"/>
    </row>
    <row r="264" spans="1:33" hidden="1" x14ac:dyDescent="0.25"/>
  </sheetData>
  <mergeCells count="503">
    <mergeCell ref="AB2:AB3"/>
    <mergeCell ref="B3:F3"/>
    <mergeCell ref="L3:M3"/>
    <mergeCell ref="L4:M4"/>
    <mergeCell ref="N4:O4"/>
    <mergeCell ref="L5:M5"/>
    <mergeCell ref="N5:O5"/>
    <mergeCell ref="X1:X3"/>
    <mergeCell ref="Z1:Z2"/>
    <mergeCell ref="AA1:AB1"/>
    <mergeCell ref="P2:P3"/>
    <mergeCell ref="Q2:Q3"/>
    <mergeCell ref="S2:S3"/>
    <mergeCell ref="T2:T3"/>
    <mergeCell ref="V2:V3"/>
    <mergeCell ref="W2:W3"/>
    <mergeCell ref="AA2:AA3"/>
    <mergeCell ref="O1:O3"/>
    <mergeCell ref="P1:Q1"/>
    <mergeCell ref="S1:T1"/>
    <mergeCell ref="U1:U3"/>
    <mergeCell ref="V1:W1"/>
    <mergeCell ref="B10:F10"/>
    <mergeCell ref="L10:M10"/>
    <mergeCell ref="B11:F11"/>
    <mergeCell ref="L11:M11"/>
    <mergeCell ref="B12:F12"/>
    <mergeCell ref="L12:M12"/>
    <mergeCell ref="B6:F6"/>
    <mergeCell ref="L6:M6"/>
    <mergeCell ref="B7:F7"/>
    <mergeCell ref="B8:F8"/>
    <mergeCell ref="L8:M8"/>
    <mergeCell ref="B9:F9"/>
    <mergeCell ref="L9:M9"/>
    <mergeCell ref="B18:F18"/>
    <mergeCell ref="B19:F19"/>
    <mergeCell ref="L19:M19"/>
    <mergeCell ref="B20:F20"/>
    <mergeCell ref="L20:M20"/>
    <mergeCell ref="B22:F22"/>
    <mergeCell ref="L22:M22"/>
    <mergeCell ref="B13:F13"/>
    <mergeCell ref="B14:F14"/>
    <mergeCell ref="L14:M14"/>
    <mergeCell ref="B15:F15"/>
    <mergeCell ref="B16:F16"/>
    <mergeCell ref="B17:F17"/>
    <mergeCell ref="B26:F26"/>
    <mergeCell ref="B27:F27"/>
    <mergeCell ref="L27:M27"/>
    <mergeCell ref="B28:F28"/>
    <mergeCell ref="L28:M28"/>
    <mergeCell ref="B29:F29"/>
    <mergeCell ref="B23:F23"/>
    <mergeCell ref="L23:M23"/>
    <mergeCell ref="B24:F24"/>
    <mergeCell ref="L24:M24"/>
    <mergeCell ref="B25:F25"/>
    <mergeCell ref="L25:M25"/>
    <mergeCell ref="B35:F35"/>
    <mergeCell ref="L35:M35"/>
    <mergeCell ref="B36:F36"/>
    <mergeCell ref="L36:M36"/>
    <mergeCell ref="B37:F37"/>
    <mergeCell ref="L37:M37"/>
    <mergeCell ref="B30:F30"/>
    <mergeCell ref="B31:F31"/>
    <mergeCell ref="B32:F32"/>
    <mergeCell ref="L32:M32"/>
    <mergeCell ref="B34:F34"/>
    <mergeCell ref="L34:M34"/>
    <mergeCell ref="B42:F42"/>
    <mergeCell ref="L42:M42"/>
    <mergeCell ref="B43:F43"/>
    <mergeCell ref="L43:M43"/>
    <mergeCell ref="B44:F44"/>
    <mergeCell ref="B45:F45"/>
    <mergeCell ref="L45:M45"/>
    <mergeCell ref="B38:F38"/>
    <mergeCell ref="L38:M38"/>
    <mergeCell ref="B39:F39"/>
    <mergeCell ref="B40:F40"/>
    <mergeCell ref="B41:F41"/>
    <mergeCell ref="L41:M41"/>
    <mergeCell ref="L50:M50"/>
    <mergeCell ref="N50:O50"/>
    <mergeCell ref="B51:F51"/>
    <mergeCell ref="L51:M51"/>
    <mergeCell ref="B52:F52"/>
    <mergeCell ref="L52:M52"/>
    <mergeCell ref="B46:F46"/>
    <mergeCell ref="L46:M46"/>
    <mergeCell ref="B48:F48"/>
    <mergeCell ref="L48:M48"/>
    <mergeCell ref="B49:F49"/>
    <mergeCell ref="L49:M49"/>
    <mergeCell ref="B57:F57"/>
    <mergeCell ref="L57:M57"/>
    <mergeCell ref="B58:F58"/>
    <mergeCell ref="L58:M58"/>
    <mergeCell ref="L59:M59"/>
    <mergeCell ref="N59:O59"/>
    <mergeCell ref="B53:F53"/>
    <mergeCell ref="L53:M53"/>
    <mergeCell ref="B54:F54"/>
    <mergeCell ref="L54:M54"/>
    <mergeCell ref="B55:F55"/>
    <mergeCell ref="B56:F56"/>
    <mergeCell ref="L56:M56"/>
    <mergeCell ref="B64:F64"/>
    <mergeCell ref="B65:F65"/>
    <mergeCell ref="B66:F66"/>
    <mergeCell ref="B67:F67"/>
    <mergeCell ref="B68:F68"/>
    <mergeCell ref="B69:F69"/>
    <mergeCell ref="B60:F60"/>
    <mergeCell ref="L60:M60"/>
    <mergeCell ref="B61:F61"/>
    <mergeCell ref="L61:M61"/>
    <mergeCell ref="B62:F62"/>
    <mergeCell ref="B63:F63"/>
    <mergeCell ref="B74:E74"/>
    <mergeCell ref="L74:M74"/>
    <mergeCell ref="L75:M75"/>
    <mergeCell ref="N75:O75"/>
    <mergeCell ref="L76:M76"/>
    <mergeCell ref="N76:O76"/>
    <mergeCell ref="B70:E70"/>
    <mergeCell ref="B71:E71"/>
    <mergeCell ref="L71:M71"/>
    <mergeCell ref="B72:E72"/>
    <mergeCell ref="B73:F73"/>
    <mergeCell ref="L73:M73"/>
    <mergeCell ref="N83:O83"/>
    <mergeCell ref="B84:F84"/>
    <mergeCell ref="L84:M84"/>
    <mergeCell ref="B77:F77"/>
    <mergeCell ref="L77:M77"/>
    <mergeCell ref="B78:F78"/>
    <mergeCell ref="L78:M78"/>
    <mergeCell ref="B79:F79"/>
    <mergeCell ref="L79:M79"/>
    <mergeCell ref="B85:F85"/>
    <mergeCell ref="L85:M85"/>
    <mergeCell ref="B86:F86"/>
    <mergeCell ref="L86:M86"/>
    <mergeCell ref="B87:F87"/>
    <mergeCell ref="L87:M87"/>
    <mergeCell ref="B81:F81"/>
    <mergeCell ref="L81:M81"/>
    <mergeCell ref="B82:F82"/>
    <mergeCell ref="L83:M83"/>
    <mergeCell ref="L88:M88"/>
    <mergeCell ref="N88:O88"/>
    <mergeCell ref="A89:A95"/>
    <mergeCell ref="B89:F89"/>
    <mergeCell ref="L89:M89"/>
    <mergeCell ref="B90:F90"/>
    <mergeCell ref="L90:M90"/>
    <mergeCell ref="B91:F91"/>
    <mergeCell ref="L91:M91"/>
    <mergeCell ref="B92:F92"/>
    <mergeCell ref="A100:A102"/>
    <mergeCell ref="B100:F100"/>
    <mergeCell ref="L100:M100"/>
    <mergeCell ref="B101:F101"/>
    <mergeCell ref="L101:M101"/>
    <mergeCell ref="B102:F102"/>
    <mergeCell ref="L102:M102"/>
    <mergeCell ref="B93:F93"/>
    <mergeCell ref="B94:F94"/>
    <mergeCell ref="B95:F95"/>
    <mergeCell ref="L95:M95"/>
    <mergeCell ref="A96:A99"/>
    <mergeCell ref="B96:F96"/>
    <mergeCell ref="B97:F97"/>
    <mergeCell ref="B98:F98"/>
    <mergeCell ref="B99:F99"/>
    <mergeCell ref="A103:A107"/>
    <mergeCell ref="B103:F103"/>
    <mergeCell ref="L103:M103"/>
    <mergeCell ref="B104:F104"/>
    <mergeCell ref="L104:M104"/>
    <mergeCell ref="B105:F105"/>
    <mergeCell ref="L105:M105"/>
    <mergeCell ref="B106:F106"/>
    <mergeCell ref="L106:M106"/>
    <mergeCell ref="B107:F107"/>
    <mergeCell ref="B111:F111"/>
    <mergeCell ref="L111:M111"/>
    <mergeCell ref="B112:F112"/>
    <mergeCell ref="L112:M112"/>
    <mergeCell ref="B113:F113"/>
    <mergeCell ref="L113:M113"/>
    <mergeCell ref="L107:M107"/>
    <mergeCell ref="L108:M108"/>
    <mergeCell ref="N108:O108"/>
    <mergeCell ref="B109:F109"/>
    <mergeCell ref="L109:M109"/>
    <mergeCell ref="B110:F110"/>
    <mergeCell ref="L110:M110"/>
    <mergeCell ref="A114:A115"/>
    <mergeCell ref="B114:F114"/>
    <mergeCell ref="L114:M114"/>
    <mergeCell ref="B115:F115"/>
    <mergeCell ref="L115:M115"/>
    <mergeCell ref="A116:A119"/>
    <mergeCell ref="B116:F116"/>
    <mergeCell ref="L116:M116"/>
    <mergeCell ref="B117:F117"/>
    <mergeCell ref="L117:M117"/>
    <mergeCell ref="B118:F118"/>
    <mergeCell ref="L118:M118"/>
    <mergeCell ref="B119:F119"/>
    <mergeCell ref="L119:M119"/>
    <mergeCell ref="A120:A121"/>
    <mergeCell ref="B120:F120"/>
    <mergeCell ref="L120:M120"/>
    <mergeCell ref="B121:F121"/>
    <mergeCell ref="L121:M121"/>
    <mergeCell ref="B125:F125"/>
    <mergeCell ref="L125:M125"/>
    <mergeCell ref="B126:F126"/>
    <mergeCell ref="L126:M126"/>
    <mergeCell ref="B127:F127"/>
    <mergeCell ref="B128:F128"/>
    <mergeCell ref="L128:M128"/>
    <mergeCell ref="L122:M122"/>
    <mergeCell ref="N122:O122"/>
    <mergeCell ref="L123:M123"/>
    <mergeCell ref="N123:O123"/>
    <mergeCell ref="B124:F124"/>
    <mergeCell ref="L124:M124"/>
    <mergeCell ref="N137:O137"/>
    <mergeCell ref="B132:F132"/>
    <mergeCell ref="L132:M132"/>
    <mergeCell ref="B133:F133"/>
    <mergeCell ref="L133:M133"/>
    <mergeCell ref="B134:F134"/>
    <mergeCell ref="L134:M134"/>
    <mergeCell ref="B129:F129"/>
    <mergeCell ref="L129:M129"/>
    <mergeCell ref="L130:M130"/>
    <mergeCell ref="N130:O130"/>
    <mergeCell ref="B131:F131"/>
    <mergeCell ref="L131:M131"/>
    <mergeCell ref="B138:F138"/>
    <mergeCell ref="L138:M138"/>
    <mergeCell ref="B139:F139"/>
    <mergeCell ref="L139:M139"/>
    <mergeCell ref="B140:F140"/>
    <mergeCell ref="L140:M140"/>
    <mergeCell ref="B135:F135"/>
    <mergeCell ref="L135:M135"/>
    <mergeCell ref="B136:F136"/>
    <mergeCell ref="L136:M136"/>
    <mergeCell ref="L137:M137"/>
    <mergeCell ref="N145:O145"/>
    <mergeCell ref="B146:F146"/>
    <mergeCell ref="L146:M146"/>
    <mergeCell ref="B141:F141"/>
    <mergeCell ref="L141:M141"/>
    <mergeCell ref="B142:F142"/>
    <mergeCell ref="L142:M142"/>
    <mergeCell ref="B143:F143"/>
    <mergeCell ref="L143:M143"/>
    <mergeCell ref="B147:F147"/>
    <mergeCell ref="L147:M147"/>
    <mergeCell ref="B148:F148"/>
    <mergeCell ref="L148:M148"/>
    <mergeCell ref="B149:F149"/>
    <mergeCell ref="L149:M149"/>
    <mergeCell ref="B144:F144"/>
    <mergeCell ref="L144:M144"/>
    <mergeCell ref="L145:M145"/>
    <mergeCell ref="L150:M150"/>
    <mergeCell ref="N150:O150"/>
    <mergeCell ref="B151:F151"/>
    <mergeCell ref="L151:M151"/>
    <mergeCell ref="A152:A155"/>
    <mergeCell ref="B152:F152"/>
    <mergeCell ref="L152:M152"/>
    <mergeCell ref="B153:F153"/>
    <mergeCell ref="L153:M153"/>
    <mergeCell ref="B154:F154"/>
    <mergeCell ref="B155:F155"/>
    <mergeCell ref="A156:A162"/>
    <mergeCell ref="B156:F156"/>
    <mergeCell ref="L156:M156"/>
    <mergeCell ref="B157:F157"/>
    <mergeCell ref="L157:M157"/>
    <mergeCell ref="B158:F158"/>
    <mergeCell ref="L158:M158"/>
    <mergeCell ref="B159:F159"/>
    <mergeCell ref="L159:M159"/>
    <mergeCell ref="B160:F160"/>
    <mergeCell ref="B161:F161"/>
    <mergeCell ref="L161:M161"/>
    <mergeCell ref="B162:F162"/>
    <mergeCell ref="L162:M162"/>
    <mergeCell ref="A163:A166"/>
    <mergeCell ref="B163:F163"/>
    <mergeCell ref="L163:M163"/>
    <mergeCell ref="B164:F164"/>
    <mergeCell ref="L164:M164"/>
    <mergeCell ref="L169:M169"/>
    <mergeCell ref="B170:F170"/>
    <mergeCell ref="L170:M170"/>
    <mergeCell ref="B171:F171"/>
    <mergeCell ref="B172:F172"/>
    <mergeCell ref="L172:M172"/>
    <mergeCell ref="B165:F165"/>
    <mergeCell ref="L165:M165"/>
    <mergeCell ref="B166:F166"/>
    <mergeCell ref="L166:M166"/>
    <mergeCell ref="B167:F167"/>
    <mergeCell ref="L167:M167"/>
    <mergeCell ref="B168:F168"/>
    <mergeCell ref="L168:M168"/>
    <mergeCell ref="B169:F169"/>
    <mergeCell ref="L178:M178"/>
    <mergeCell ref="A179:A183"/>
    <mergeCell ref="B179:F179"/>
    <mergeCell ref="B180:F180"/>
    <mergeCell ref="B181:F181"/>
    <mergeCell ref="B182:F182"/>
    <mergeCell ref="B183:F183"/>
    <mergeCell ref="L183:M183"/>
    <mergeCell ref="B173:F173"/>
    <mergeCell ref="A174:A178"/>
    <mergeCell ref="B174:F174"/>
    <mergeCell ref="L174:M174"/>
    <mergeCell ref="B175:F175"/>
    <mergeCell ref="L175:M175"/>
    <mergeCell ref="B176:F176"/>
    <mergeCell ref="B177:F177"/>
    <mergeCell ref="L177:M177"/>
    <mergeCell ref="B178:F178"/>
    <mergeCell ref="A167:A173"/>
    <mergeCell ref="A188:A192"/>
    <mergeCell ref="B188:F188"/>
    <mergeCell ref="B189:F189"/>
    <mergeCell ref="B190:F190"/>
    <mergeCell ref="B191:F191"/>
    <mergeCell ref="B192:F192"/>
    <mergeCell ref="A184:A187"/>
    <mergeCell ref="B184:F184"/>
    <mergeCell ref="L184:M184"/>
    <mergeCell ref="B185:F185"/>
    <mergeCell ref="L185:M185"/>
    <mergeCell ref="B186:F186"/>
    <mergeCell ref="L186:M186"/>
    <mergeCell ref="B187:F187"/>
    <mergeCell ref="L187:M187"/>
    <mergeCell ref="B197:F197"/>
    <mergeCell ref="L197:M197"/>
    <mergeCell ref="B198:F198"/>
    <mergeCell ref="B199:F199"/>
    <mergeCell ref="L199:M199"/>
    <mergeCell ref="B200:F200"/>
    <mergeCell ref="L200:M200"/>
    <mergeCell ref="L193:M193"/>
    <mergeCell ref="N193:O193"/>
    <mergeCell ref="B194:F194"/>
    <mergeCell ref="L194:M194"/>
    <mergeCell ref="B195:F195"/>
    <mergeCell ref="B196:F196"/>
    <mergeCell ref="L196:M196"/>
    <mergeCell ref="B204:F204"/>
    <mergeCell ref="L204:M204"/>
    <mergeCell ref="B205:F205"/>
    <mergeCell ref="L205:M205"/>
    <mergeCell ref="L206:M206"/>
    <mergeCell ref="N206:O206"/>
    <mergeCell ref="B201:F201"/>
    <mergeCell ref="L201:M201"/>
    <mergeCell ref="B202:F202"/>
    <mergeCell ref="L202:M202"/>
    <mergeCell ref="B203:F203"/>
    <mergeCell ref="L203:M203"/>
    <mergeCell ref="N211:O211"/>
    <mergeCell ref="L212:M212"/>
    <mergeCell ref="N212:O212"/>
    <mergeCell ref="B207:F207"/>
    <mergeCell ref="L207:M207"/>
    <mergeCell ref="L208:M208"/>
    <mergeCell ref="N208:O208"/>
    <mergeCell ref="B209:F209"/>
    <mergeCell ref="L209:M209"/>
    <mergeCell ref="A213:A214"/>
    <mergeCell ref="B213:F213"/>
    <mergeCell ref="L213:M213"/>
    <mergeCell ref="B214:D214"/>
    <mergeCell ref="E214:M214"/>
    <mergeCell ref="L215:M215"/>
    <mergeCell ref="B210:F210"/>
    <mergeCell ref="L210:M210"/>
    <mergeCell ref="L211:M211"/>
    <mergeCell ref="N219:O219"/>
    <mergeCell ref="A220:A221"/>
    <mergeCell ref="B220:F220"/>
    <mergeCell ref="L220:M220"/>
    <mergeCell ref="B221:F221"/>
    <mergeCell ref="L221:M221"/>
    <mergeCell ref="N215:O215"/>
    <mergeCell ref="A216:A218"/>
    <mergeCell ref="B216:F216"/>
    <mergeCell ref="L216:M216"/>
    <mergeCell ref="B217:F217"/>
    <mergeCell ref="L217:M217"/>
    <mergeCell ref="B218:F218"/>
    <mergeCell ref="L218:M218"/>
    <mergeCell ref="A223:A226"/>
    <mergeCell ref="B223:F223"/>
    <mergeCell ref="L223:M223"/>
    <mergeCell ref="B224:F224"/>
    <mergeCell ref="L224:M224"/>
    <mergeCell ref="B225:F225"/>
    <mergeCell ref="L225:M225"/>
    <mergeCell ref="B226:F226"/>
    <mergeCell ref="L219:M219"/>
    <mergeCell ref="L226:M226"/>
    <mergeCell ref="L227:M227"/>
    <mergeCell ref="N227:O227"/>
    <mergeCell ref="L228:M228"/>
    <mergeCell ref="N228:O228"/>
    <mergeCell ref="B229:F229"/>
    <mergeCell ref="L229:M229"/>
    <mergeCell ref="L222:M222"/>
    <mergeCell ref="N222:O222"/>
    <mergeCell ref="B233:F233"/>
    <mergeCell ref="L233:M233"/>
    <mergeCell ref="B234:F234"/>
    <mergeCell ref="L234:M234"/>
    <mergeCell ref="B235:F235"/>
    <mergeCell ref="L235:M235"/>
    <mergeCell ref="B230:F230"/>
    <mergeCell ref="L230:M230"/>
    <mergeCell ref="B231:F231"/>
    <mergeCell ref="L231:M231"/>
    <mergeCell ref="B232:F232"/>
    <mergeCell ref="L232:M232"/>
    <mergeCell ref="B239:F239"/>
    <mergeCell ref="L239:M239"/>
    <mergeCell ref="B240:F240"/>
    <mergeCell ref="L240:M240"/>
    <mergeCell ref="B241:F241"/>
    <mergeCell ref="L241:M241"/>
    <mergeCell ref="B236:F236"/>
    <mergeCell ref="L236:M236"/>
    <mergeCell ref="B237:F237"/>
    <mergeCell ref="L237:M237"/>
    <mergeCell ref="B238:F238"/>
    <mergeCell ref="L238:M238"/>
    <mergeCell ref="B247:F247"/>
    <mergeCell ref="L247:M247"/>
    <mergeCell ref="B248:F248"/>
    <mergeCell ref="L248:M248"/>
    <mergeCell ref="B249:F249"/>
    <mergeCell ref="L249:M249"/>
    <mergeCell ref="B242:F242"/>
    <mergeCell ref="L242:M242"/>
    <mergeCell ref="B245:F245"/>
    <mergeCell ref="L245:M245"/>
    <mergeCell ref="B246:F246"/>
    <mergeCell ref="L246:M246"/>
    <mergeCell ref="B253:F253"/>
    <mergeCell ref="L253:M253"/>
    <mergeCell ref="B254:F254"/>
    <mergeCell ref="L254:M254"/>
    <mergeCell ref="B255:F255"/>
    <mergeCell ref="L255:M255"/>
    <mergeCell ref="L250:M250"/>
    <mergeCell ref="N250:O250"/>
    <mergeCell ref="L251:M251"/>
    <mergeCell ref="N251:O251"/>
    <mergeCell ref="B252:F252"/>
    <mergeCell ref="L252:M252"/>
    <mergeCell ref="C263:F263"/>
    <mergeCell ref="G263:H263"/>
    <mergeCell ref="I263:K263"/>
    <mergeCell ref="A1:K2"/>
    <mergeCell ref="G260:H260"/>
    <mergeCell ref="I260:J260"/>
    <mergeCell ref="L260:L262"/>
    <mergeCell ref="M260:M263"/>
    <mergeCell ref="C261:F261"/>
    <mergeCell ref="G261:H261"/>
    <mergeCell ref="I261:K261"/>
    <mergeCell ref="C262:F262"/>
    <mergeCell ref="G262:H262"/>
    <mergeCell ref="I262:K262"/>
    <mergeCell ref="B256:F256"/>
    <mergeCell ref="L256:M256"/>
    <mergeCell ref="B257:F257"/>
    <mergeCell ref="L257:M257"/>
    <mergeCell ref="B259:B263"/>
    <mergeCell ref="C259:F260"/>
    <mergeCell ref="G259:H259"/>
    <mergeCell ref="I259:J259"/>
    <mergeCell ref="K259:K260"/>
    <mergeCell ref="L259:M259"/>
  </mergeCells>
  <pageMargins left="0" right="0" top="0" bottom="0" header="0" footer="0"/>
  <pageSetup paperSize="9" scale="60" orientation="portrait" horizontalDpi="180" verticalDpi="18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2018-09-12T08:11:51Z</dcterms:modified>
</cp:coreProperties>
</file>